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multi" sheetId="4" r:id="rId1"/>
    <sheet name="single" sheetId="1" r:id="rId2"/>
  </sheets>
  <definedNames>
    <definedName name="A" localSheetId="0">multi!$O$6</definedName>
    <definedName name="A">single!$J$4</definedName>
    <definedName name="B" localSheetId="0">multi!$P$6</definedName>
    <definedName name="B">single!$J$5</definedName>
    <definedName name="CC" localSheetId="0">multi!$Q$6</definedName>
    <definedName name="CC">single!$J$6</definedName>
    <definedName name="fg" localSheetId="0">multi!$O$6</definedName>
    <definedName name="fg">single!$J$4</definedName>
    <definedName name="g" localSheetId="0">multi!$M$2</definedName>
    <definedName name="g">single!$B$9</definedName>
    <definedName name="Ho" localSheetId="0">multi!$E$6</definedName>
    <definedName name="Ho">single!$B$7</definedName>
    <definedName name="Hone" localSheetId="0">multi!$F$6</definedName>
    <definedName name="Hone">single!$F$4</definedName>
    <definedName name="Htwo" localSheetId="0">multi!$G$6</definedName>
    <definedName name="Htwo">single!$F$5</definedName>
    <definedName name="L" localSheetId="0">multi!$D$6</definedName>
    <definedName name="L">single!$B$6</definedName>
    <definedName name="Theta1" localSheetId="0">multi!$B$6</definedName>
    <definedName name="Theta1">single!$B$4</definedName>
    <definedName name="Theta2" localSheetId="0">multi!$C$6</definedName>
    <definedName name="Theta2">single!$B$5</definedName>
    <definedName name="tprojf" localSheetId="0">multi!$K$6</definedName>
    <definedName name="tprojf">single!$F$10</definedName>
    <definedName name="tprojp" localSheetId="0">multi!$E$23</definedName>
    <definedName name="tprojp">single!$F$9</definedName>
    <definedName name="v2x" localSheetId="0">multi!$I$6</definedName>
    <definedName name="v2x">single!$F$7</definedName>
    <definedName name="v2y" localSheetId="0">multi!$J$6</definedName>
    <definedName name="v2y">single!$F$8</definedName>
    <definedName name="vtwo" localSheetId="0">multi!$H$6</definedName>
    <definedName name="vtwo">single!$F$6</definedName>
    <definedName name="xmax" localSheetId="0">multi!$L$6</definedName>
    <definedName name="xmax">single!$F$12</definedName>
  </definedNames>
  <calcPr calcId="125725"/>
</workbook>
</file>

<file path=xl/calcChain.xml><?xml version="1.0" encoding="utf-8"?>
<calcChain xmlns="http://schemas.openxmlformats.org/spreadsheetml/2006/main">
  <c r="B7" i="4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6"/>
  <c r="E10"/>
  <c r="E11"/>
  <c r="E12"/>
  <c r="E13"/>
  <c r="E14"/>
  <c r="E15"/>
  <c r="F15" s="1"/>
  <c r="E16"/>
  <c r="E17"/>
  <c r="F17" s="1"/>
  <c r="E18"/>
  <c r="E19"/>
  <c r="F19" s="1"/>
  <c r="E20"/>
  <c r="E21"/>
  <c r="F21" s="1"/>
  <c r="E22"/>
  <c r="E23"/>
  <c r="F23" s="1"/>
  <c r="E24"/>
  <c r="E25"/>
  <c r="F25" s="1"/>
  <c r="E26"/>
  <c r="E27"/>
  <c r="F27" s="1"/>
  <c r="E28"/>
  <c r="E29"/>
  <c r="F29" s="1"/>
  <c r="E30"/>
  <c r="E31"/>
  <c r="F31" s="1"/>
  <c r="E32"/>
  <c r="E33"/>
  <c r="F33" s="1"/>
  <c r="E34"/>
  <c r="E35"/>
  <c r="F35" s="1"/>
  <c r="E36"/>
  <c r="E37"/>
  <c r="F37" s="1"/>
  <c r="E38"/>
  <c r="E39"/>
  <c r="F39" s="1"/>
  <c r="E40"/>
  <c r="E41"/>
  <c r="F41" s="1"/>
  <c r="E42"/>
  <c r="E43"/>
  <c r="F43" s="1"/>
  <c r="E44"/>
  <c r="E45"/>
  <c r="F45" s="1"/>
  <c r="E46"/>
  <c r="E47"/>
  <c r="F47" s="1"/>
  <c r="E48"/>
  <c r="E49"/>
  <c r="F49" s="1"/>
  <c r="E50"/>
  <c r="E51"/>
  <c r="F51" s="1"/>
  <c r="E52"/>
  <c r="E53"/>
  <c r="F53" s="1"/>
  <c r="E54"/>
  <c r="E55"/>
  <c r="F55" s="1"/>
  <c r="E56"/>
  <c r="E57"/>
  <c r="F57" s="1"/>
  <c r="E58"/>
  <c r="E59"/>
  <c r="F59" s="1"/>
  <c r="E60"/>
  <c r="E61"/>
  <c r="E62"/>
  <c r="E63"/>
  <c r="F63" s="1"/>
  <c r="E64"/>
  <c r="E65"/>
  <c r="F65" s="1"/>
  <c r="E66"/>
  <c r="E67"/>
  <c r="E68"/>
  <c r="E69"/>
  <c r="F69" s="1"/>
  <c r="E70"/>
  <c r="E71"/>
  <c r="F71" s="1"/>
  <c r="E72"/>
  <c r="E73"/>
  <c r="E74"/>
  <c r="E75"/>
  <c r="F75" s="1"/>
  <c r="E76"/>
  <c r="E77"/>
  <c r="F77" s="1"/>
  <c r="E78"/>
  <c r="E79"/>
  <c r="E80"/>
  <c r="E81"/>
  <c r="F81" s="1"/>
  <c r="E82"/>
  <c r="E83"/>
  <c r="E84"/>
  <c r="E85"/>
  <c r="E86"/>
  <c r="E87"/>
  <c r="E88"/>
  <c r="E89"/>
  <c r="E90"/>
  <c r="E91"/>
  <c r="E92"/>
  <c r="E93"/>
  <c r="E94"/>
  <c r="E95"/>
  <c r="E96"/>
  <c r="E7"/>
  <c r="F7" s="1"/>
  <c r="E8"/>
  <c r="E9"/>
  <c r="G9" s="1"/>
  <c r="E6"/>
  <c r="F9"/>
  <c r="G10"/>
  <c r="G12"/>
  <c r="G17"/>
  <c r="G18"/>
  <c r="F20"/>
  <c r="G20"/>
  <c r="G21"/>
  <c r="G22"/>
  <c r="G23"/>
  <c r="F24"/>
  <c r="G24"/>
  <c r="G25"/>
  <c r="G26"/>
  <c r="G27"/>
  <c r="F28"/>
  <c r="G28"/>
  <c r="G29"/>
  <c r="G30"/>
  <c r="G31"/>
  <c r="F32"/>
  <c r="G32"/>
  <c r="G33"/>
  <c r="G34"/>
  <c r="G35"/>
  <c r="F36"/>
  <c r="G36"/>
  <c r="G37"/>
  <c r="G38"/>
  <c r="G39"/>
  <c r="F40"/>
  <c r="G40"/>
  <c r="G41"/>
  <c r="G42"/>
  <c r="G43"/>
  <c r="F44"/>
  <c r="G44"/>
  <c r="G45"/>
  <c r="G46"/>
  <c r="G47"/>
  <c r="F48"/>
  <c r="G48"/>
  <c r="G49"/>
  <c r="G50"/>
  <c r="G51"/>
  <c r="F52"/>
  <c r="G52"/>
  <c r="G53"/>
  <c r="G54"/>
  <c r="G55"/>
  <c r="F56"/>
  <c r="G56"/>
  <c r="G57"/>
  <c r="G59"/>
  <c r="F60"/>
  <c r="G60"/>
  <c r="F62"/>
  <c r="G62"/>
  <c r="G63"/>
  <c r="G65"/>
  <c r="F66"/>
  <c r="G66"/>
  <c r="F68"/>
  <c r="G68"/>
  <c r="G69"/>
  <c r="G71"/>
  <c r="F72"/>
  <c r="G72"/>
  <c r="F74"/>
  <c r="G74"/>
  <c r="G75"/>
  <c r="G77"/>
  <c r="F78"/>
  <c r="G78"/>
  <c r="G81"/>
  <c r="G8"/>
  <c r="G7"/>
  <c r="G6"/>
  <c r="F6"/>
  <c r="F5" i="1"/>
  <c r="F4"/>
  <c r="J6"/>
  <c r="J4"/>
  <c r="F10" i="4" l="1"/>
  <c r="F54"/>
  <c r="H54" s="1"/>
  <c r="F50"/>
  <c r="F46"/>
  <c r="H46" s="1"/>
  <c r="F42"/>
  <c r="F38"/>
  <c r="F34"/>
  <c r="F30"/>
  <c r="H30" s="1"/>
  <c r="F26"/>
  <c r="F22"/>
  <c r="H22" s="1"/>
  <c r="F16"/>
  <c r="F8"/>
  <c r="H50"/>
  <c r="H38"/>
  <c r="I38" s="1"/>
  <c r="H34"/>
  <c r="H26"/>
  <c r="J26" s="1"/>
  <c r="K26" s="1"/>
  <c r="H42"/>
  <c r="H8"/>
  <c r="J8" s="1"/>
  <c r="K8" s="1"/>
  <c r="G19"/>
  <c r="F18"/>
  <c r="H18" s="1"/>
  <c r="G16"/>
  <c r="G15"/>
  <c r="H15" s="1"/>
  <c r="F12"/>
  <c r="H6"/>
  <c r="I6" s="1"/>
  <c r="H78"/>
  <c r="H74"/>
  <c r="I74" s="1"/>
  <c r="H72"/>
  <c r="H68"/>
  <c r="I68" s="1"/>
  <c r="H66"/>
  <c r="H62"/>
  <c r="I62" s="1"/>
  <c r="H60"/>
  <c r="H56"/>
  <c r="I56" s="1"/>
  <c r="H52"/>
  <c r="H48"/>
  <c r="I48" s="1"/>
  <c r="H44"/>
  <c r="H40"/>
  <c r="I40" s="1"/>
  <c r="H36"/>
  <c r="H32"/>
  <c r="I32" s="1"/>
  <c r="H28"/>
  <c r="H24"/>
  <c r="I24" s="1"/>
  <c r="H20"/>
  <c r="H75"/>
  <c r="I75" s="1"/>
  <c r="H65"/>
  <c r="H59"/>
  <c r="I59" s="1"/>
  <c r="H53"/>
  <c r="H47"/>
  <c r="I47" s="1"/>
  <c r="H43"/>
  <c r="H31"/>
  <c r="I31" s="1"/>
  <c r="H29"/>
  <c r="H27"/>
  <c r="I27" s="1"/>
  <c r="H25"/>
  <c r="H23"/>
  <c r="I23" s="1"/>
  <c r="H21"/>
  <c r="H19"/>
  <c r="I19" s="1"/>
  <c r="H7"/>
  <c r="J7" s="1"/>
  <c r="K7" s="1"/>
  <c r="H81"/>
  <c r="J81" s="1"/>
  <c r="K81" s="1"/>
  <c r="H77"/>
  <c r="H71"/>
  <c r="I71" s="1"/>
  <c r="H69"/>
  <c r="H63"/>
  <c r="I63" s="1"/>
  <c r="H57"/>
  <c r="H55"/>
  <c r="I55" s="1"/>
  <c r="H51"/>
  <c r="H49"/>
  <c r="I49" s="1"/>
  <c r="H45"/>
  <c r="H41"/>
  <c r="I41" s="1"/>
  <c r="H39"/>
  <c r="H37"/>
  <c r="I37" s="1"/>
  <c r="H35"/>
  <c r="H33"/>
  <c r="I33" s="1"/>
  <c r="H17"/>
  <c r="H16"/>
  <c r="I16" s="1"/>
  <c r="H12"/>
  <c r="I12" s="1"/>
  <c r="H10"/>
  <c r="I10" s="1"/>
  <c r="F13"/>
  <c r="G13"/>
  <c r="F11"/>
  <c r="G11"/>
  <c r="H9"/>
  <c r="I9" s="1"/>
  <c r="F58"/>
  <c r="G58"/>
  <c r="F84"/>
  <c r="G84"/>
  <c r="F80"/>
  <c r="G80"/>
  <c r="I78"/>
  <c r="J78"/>
  <c r="K78" s="1"/>
  <c r="J74"/>
  <c r="K74" s="1"/>
  <c r="I72"/>
  <c r="J72"/>
  <c r="K72" s="1"/>
  <c r="I66"/>
  <c r="J66"/>
  <c r="K66" s="1"/>
  <c r="I60"/>
  <c r="J60"/>
  <c r="K60" s="1"/>
  <c r="I57"/>
  <c r="J57"/>
  <c r="K57" s="1"/>
  <c r="J55"/>
  <c r="K55" s="1"/>
  <c r="I53"/>
  <c r="J53"/>
  <c r="K53" s="1"/>
  <c r="I51"/>
  <c r="J51"/>
  <c r="K51" s="1"/>
  <c r="I45"/>
  <c r="J45"/>
  <c r="K45" s="1"/>
  <c r="I77"/>
  <c r="J77"/>
  <c r="K77" s="1"/>
  <c r="I69"/>
  <c r="J69"/>
  <c r="K69" s="1"/>
  <c r="I65"/>
  <c r="J65"/>
  <c r="K65" s="1"/>
  <c r="I52"/>
  <c r="J52"/>
  <c r="K52" s="1"/>
  <c r="I50"/>
  <c r="J50"/>
  <c r="K50" s="1"/>
  <c r="J47"/>
  <c r="K47" s="1"/>
  <c r="I44"/>
  <c r="J44"/>
  <c r="K44" s="1"/>
  <c r="I43"/>
  <c r="J43"/>
  <c r="K43" s="1"/>
  <c r="I42"/>
  <c r="J42"/>
  <c r="K42" s="1"/>
  <c r="I39"/>
  <c r="J39"/>
  <c r="K39" s="1"/>
  <c r="J38"/>
  <c r="K38" s="1"/>
  <c r="I36"/>
  <c r="J36"/>
  <c r="K36" s="1"/>
  <c r="I35"/>
  <c r="J35"/>
  <c r="K35" s="1"/>
  <c r="I34"/>
  <c r="J34"/>
  <c r="K34" s="1"/>
  <c r="I29"/>
  <c r="J29"/>
  <c r="K29" s="1"/>
  <c r="I28"/>
  <c r="J28"/>
  <c r="K28" s="1"/>
  <c r="I26"/>
  <c r="I25"/>
  <c r="J25"/>
  <c r="K25" s="1"/>
  <c r="I21"/>
  <c r="J21"/>
  <c r="K21" s="1"/>
  <c r="I20"/>
  <c r="J20"/>
  <c r="K20" s="1"/>
  <c r="J19"/>
  <c r="K19" s="1"/>
  <c r="I17"/>
  <c r="J17"/>
  <c r="K17" s="1"/>
  <c r="J12"/>
  <c r="K12" s="1"/>
  <c r="J10"/>
  <c r="K10" s="1"/>
  <c r="I7"/>
  <c r="F6" i="1"/>
  <c r="F7" s="1"/>
  <c r="F8"/>
  <c r="J5" s="1"/>
  <c r="F10" s="1"/>
  <c r="J6" i="4" l="1"/>
  <c r="K6" s="1"/>
  <c r="L6" s="1"/>
  <c r="M6" s="1"/>
  <c r="I8"/>
  <c r="J24"/>
  <c r="K24" s="1"/>
  <c r="J31"/>
  <c r="K31" s="1"/>
  <c r="J40"/>
  <c r="K40" s="1"/>
  <c r="J56"/>
  <c r="K56" s="1"/>
  <c r="J62"/>
  <c r="K62" s="1"/>
  <c r="J33"/>
  <c r="K33" s="1"/>
  <c r="L33" s="1"/>
  <c r="M33" s="1"/>
  <c r="J71"/>
  <c r="K71" s="1"/>
  <c r="J16"/>
  <c r="K16" s="1"/>
  <c r="L16" s="1"/>
  <c r="M16" s="1"/>
  <c r="J23"/>
  <c r="K23" s="1"/>
  <c r="J27"/>
  <c r="K27" s="1"/>
  <c r="L27" s="1"/>
  <c r="M27" s="1"/>
  <c r="J32"/>
  <c r="K32" s="1"/>
  <c r="J37"/>
  <c r="K37" s="1"/>
  <c r="L37" s="1"/>
  <c r="M37" s="1"/>
  <c r="J41"/>
  <c r="K41" s="1"/>
  <c r="J48"/>
  <c r="K48" s="1"/>
  <c r="J63"/>
  <c r="K63" s="1"/>
  <c r="J75"/>
  <c r="K75" s="1"/>
  <c r="L75" s="1"/>
  <c r="M75" s="1"/>
  <c r="J59"/>
  <c r="K59" s="1"/>
  <c r="J68"/>
  <c r="K68" s="1"/>
  <c r="L68" s="1"/>
  <c r="M68" s="1"/>
  <c r="I22"/>
  <c r="J22"/>
  <c r="K22" s="1"/>
  <c r="I30"/>
  <c r="J30"/>
  <c r="K30" s="1"/>
  <c r="I46"/>
  <c r="J46"/>
  <c r="K46" s="1"/>
  <c r="L46" s="1"/>
  <c r="M46" s="1"/>
  <c r="J54"/>
  <c r="K54" s="1"/>
  <c r="I54"/>
  <c r="L54" s="1"/>
  <c r="M54" s="1"/>
  <c r="J49"/>
  <c r="K49" s="1"/>
  <c r="I15"/>
  <c r="J15"/>
  <c r="K15" s="1"/>
  <c r="J9"/>
  <c r="K9" s="1"/>
  <c r="L9" s="1"/>
  <c r="M9" s="1"/>
  <c r="I81"/>
  <c r="L81" s="1"/>
  <c r="M81" s="1"/>
  <c r="I18"/>
  <c r="J18"/>
  <c r="K18" s="1"/>
  <c r="H13"/>
  <c r="F14"/>
  <c r="G14"/>
  <c r="H11"/>
  <c r="H80"/>
  <c r="H84"/>
  <c r="H58"/>
  <c r="F87"/>
  <c r="G87"/>
  <c r="F61"/>
  <c r="G61"/>
  <c r="F83"/>
  <c r="G83"/>
  <c r="L10"/>
  <c r="M10" s="1"/>
  <c r="L12"/>
  <c r="M12" s="1"/>
  <c r="L17"/>
  <c r="M17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8"/>
  <c r="M28" s="1"/>
  <c r="L29"/>
  <c r="M29" s="1"/>
  <c r="L30"/>
  <c r="M30" s="1"/>
  <c r="L31"/>
  <c r="M31" s="1"/>
  <c r="L32"/>
  <c r="M32" s="1"/>
  <c r="L34"/>
  <c r="M34" s="1"/>
  <c r="L35"/>
  <c r="M35" s="1"/>
  <c r="L36"/>
  <c r="M36" s="1"/>
  <c r="L38"/>
  <c r="M38" s="1"/>
  <c r="L39"/>
  <c r="M39" s="1"/>
  <c r="L40"/>
  <c r="M40" s="1"/>
  <c r="L41"/>
  <c r="M41" s="1"/>
  <c r="L42"/>
  <c r="M42" s="1"/>
  <c r="L43"/>
  <c r="M43" s="1"/>
  <c r="L44"/>
  <c r="M44" s="1"/>
  <c r="L47"/>
  <c r="M47" s="1"/>
  <c r="L48"/>
  <c r="M48" s="1"/>
  <c r="L50"/>
  <c r="M50" s="1"/>
  <c r="L52"/>
  <c r="M52" s="1"/>
  <c r="L56"/>
  <c r="M56" s="1"/>
  <c r="L63"/>
  <c r="M63" s="1"/>
  <c r="L65"/>
  <c r="M65" s="1"/>
  <c r="L69"/>
  <c r="M69" s="1"/>
  <c r="L71"/>
  <c r="M71" s="1"/>
  <c r="L77"/>
  <c r="M77" s="1"/>
  <c r="L45"/>
  <c r="M45" s="1"/>
  <c r="L49"/>
  <c r="M49" s="1"/>
  <c r="L51"/>
  <c r="M51" s="1"/>
  <c r="L53"/>
  <c r="M53" s="1"/>
  <c r="L55"/>
  <c r="M55" s="1"/>
  <c r="L57"/>
  <c r="M57" s="1"/>
  <c r="L59"/>
  <c r="M59" s="1"/>
  <c r="L60"/>
  <c r="M60" s="1"/>
  <c r="L62"/>
  <c r="M62" s="1"/>
  <c r="L66"/>
  <c r="M66" s="1"/>
  <c r="L72"/>
  <c r="M72" s="1"/>
  <c r="L74"/>
  <c r="M74" s="1"/>
  <c r="L78"/>
  <c r="M78" s="1"/>
  <c r="L8"/>
  <c r="M8" s="1"/>
  <c r="L7"/>
  <c r="M7" s="1"/>
  <c r="F12" i="1"/>
  <c r="F13" s="1"/>
  <c r="F9"/>
  <c r="L15" i="4" l="1"/>
  <c r="M15" s="1"/>
  <c r="L18"/>
  <c r="M18" s="1"/>
  <c r="I13"/>
  <c r="J13"/>
  <c r="K13" s="1"/>
  <c r="H14"/>
  <c r="I14" s="1"/>
  <c r="I11"/>
  <c r="J11"/>
  <c r="K11" s="1"/>
  <c r="J58"/>
  <c r="K58" s="1"/>
  <c r="I58"/>
  <c r="J80"/>
  <c r="K80" s="1"/>
  <c r="I80"/>
  <c r="H61"/>
  <c r="J61" s="1"/>
  <c r="K61" s="1"/>
  <c r="J84"/>
  <c r="K84" s="1"/>
  <c r="I84"/>
  <c r="F86"/>
  <c r="G86"/>
  <c r="F90"/>
  <c r="G90"/>
  <c r="H83"/>
  <c r="H87"/>
  <c r="F64"/>
  <c r="G64"/>
  <c r="J14" l="1"/>
  <c r="K14" s="1"/>
  <c r="I61"/>
  <c r="L84"/>
  <c r="M84" s="1"/>
  <c r="L80"/>
  <c r="M80" s="1"/>
  <c r="L58"/>
  <c r="M58" s="1"/>
  <c r="L13"/>
  <c r="M13" s="1"/>
  <c r="L14"/>
  <c r="M14" s="1"/>
  <c r="L11"/>
  <c r="M11" s="1"/>
  <c r="H64"/>
  <c r="J64" s="1"/>
  <c r="K64" s="1"/>
  <c r="L61"/>
  <c r="M61" s="1"/>
  <c r="H86"/>
  <c r="I86" s="1"/>
  <c r="F67"/>
  <c r="G67"/>
  <c r="I83"/>
  <c r="J83"/>
  <c r="K83" s="1"/>
  <c r="F93"/>
  <c r="G93"/>
  <c r="I87"/>
  <c r="J87"/>
  <c r="K87" s="1"/>
  <c r="F89"/>
  <c r="G89"/>
  <c r="H90"/>
  <c r="J86" l="1"/>
  <c r="K86" s="1"/>
  <c r="L86" s="1"/>
  <c r="M86" s="1"/>
  <c r="I64"/>
  <c r="L64" s="1"/>
  <c r="M64" s="1"/>
  <c r="L83"/>
  <c r="M83" s="1"/>
  <c r="F92"/>
  <c r="G92"/>
  <c r="F70"/>
  <c r="G70"/>
  <c r="H89"/>
  <c r="L87"/>
  <c r="M87" s="1"/>
  <c r="H93"/>
  <c r="H67"/>
  <c r="I90"/>
  <c r="J90"/>
  <c r="K90" s="1"/>
  <c r="F96"/>
  <c r="G96"/>
  <c r="H96" l="1"/>
  <c r="J96" s="1"/>
  <c r="K96" s="1"/>
  <c r="H92"/>
  <c r="I92" s="1"/>
  <c r="I96"/>
  <c r="J67"/>
  <c r="K67" s="1"/>
  <c r="I67"/>
  <c r="I93"/>
  <c r="J93"/>
  <c r="K93" s="1"/>
  <c r="F73"/>
  <c r="G73"/>
  <c r="I89"/>
  <c r="J89"/>
  <c r="K89" s="1"/>
  <c r="L90"/>
  <c r="M90" s="1"/>
  <c r="H70"/>
  <c r="F95"/>
  <c r="G95"/>
  <c r="L93" l="1"/>
  <c r="M93" s="1"/>
  <c r="L67"/>
  <c r="M67" s="1"/>
  <c r="J92"/>
  <c r="K92" s="1"/>
  <c r="J70"/>
  <c r="K70" s="1"/>
  <c r="I70"/>
  <c r="F76"/>
  <c r="G76"/>
  <c r="H95"/>
  <c r="L92"/>
  <c r="M92" s="1"/>
  <c r="L89"/>
  <c r="M89" s="1"/>
  <c r="H73"/>
  <c r="L96"/>
  <c r="M96" s="1"/>
  <c r="H76" l="1"/>
  <c r="I76" s="1"/>
  <c r="L70"/>
  <c r="M70" s="1"/>
  <c r="J76"/>
  <c r="K76" s="1"/>
  <c r="J73"/>
  <c r="K73" s="1"/>
  <c r="I73"/>
  <c r="F79"/>
  <c r="G79"/>
  <c r="J95"/>
  <c r="K95" s="1"/>
  <c r="I95"/>
  <c r="L76" l="1"/>
  <c r="M76" s="1"/>
  <c r="L73"/>
  <c r="M73" s="1"/>
  <c r="F82"/>
  <c r="G82"/>
  <c r="L95"/>
  <c r="M95" s="1"/>
  <c r="H79"/>
  <c r="H82" l="1"/>
  <c r="I82" s="1"/>
  <c r="F85"/>
  <c r="G85"/>
  <c r="I79"/>
  <c r="J79"/>
  <c r="K79" s="1"/>
  <c r="J82" l="1"/>
  <c r="K82" s="1"/>
  <c r="F88"/>
  <c r="G88"/>
  <c r="H85"/>
  <c r="L82"/>
  <c r="M82" s="1"/>
  <c r="L79"/>
  <c r="M79" s="1"/>
  <c r="H88" l="1"/>
  <c r="I88" s="1"/>
  <c r="F91"/>
  <c r="G91"/>
  <c r="I85"/>
  <c r="J85"/>
  <c r="K85" s="1"/>
  <c r="J88" l="1"/>
  <c r="K88" s="1"/>
  <c r="L85"/>
  <c r="M85" s="1"/>
  <c r="L88"/>
  <c r="M88" s="1"/>
  <c r="G94"/>
  <c r="F94"/>
  <c r="H91"/>
  <c r="H94" l="1"/>
  <c r="I94" s="1"/>
  <c r="I91"/>
  <c r="J91"/>
  <c r="K91" s="1"/>
  <c r="L91" l="1"/>
  <c r="M91" s="1"/>
  <c r="J94"/>
  <c r="K94" s="1"/>
  <c r="L94" s="1"/>
  <c r="M94" s="1"/>
</calcChain>
</file>

<file path=xl/sharedStrings.xml><?xml version="1.0" encoding="utf-8"?>
<sst xmlns="http://schemas.openxmlformats.org/spreadsheetml/2006/main" count="59" uniqueCount="29">
  <si>
    <r>
      <rPr>
        <sz val="11"/>
        <color theme="1"/>
        <rFont val="Symbol"/>
        <family val="1"/>
        <charset val="2"/>
      </rPr>
      <t>q</t>
    </r>
    <r>
      <rPr>
        <vertAlign val="subscript"/>
        <sz val="11"/>
        <color theme="1"/>
        <rFont val="Calibri"/>
        <family val="2"/>
        <scheme val="minor"/>
      </rPr>
      <t>2</t>
    </r>
  </si>
  <si>
    <t>L</t>
  </si>
  <si>
    <r>
      <t>H</t>
    </r>
    <r>
      <rPr>
        <vertAlign val="subscript"/>
        <sz val="11"/>
        <color theme="1"/>
        <rFont val="Calibri"/>
        <family val="2"/>
        <scheme val="minor"/>
      </rPr>
      <t>0</t>
    </r>
  </si>
  <si>
    <t>deg</t>
  </si>
  <si>
    <t>m</t>
  </si>
  <si>
    <r>
      <t>H</t>
    </r>
    <r>
      <rPr>
        <vertAlign val="subscript"/>
        <sz val="1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/>
    </r>
  </si>
  <si>
    <r>
      <t>H</t>
    </r>
    <r>
      <rPr>
        <vertAlign val="subscript"/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</si>
  <si>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>v</t>
    </r>
    <r>
      <rPr>
        <vertAlign val="subscript"/>
        <sz val="11"/>
        <rFont val="Calibri"/>
        <family val="2"/>
        <scheme val="minor"/>
      </rPr>
      <t>2</t>
    </r>
  </si>
  <si>
    <r>
      <rPr>
        <sz val="11"/>
        <color theme="1"/>
        <rFont val="Symbol"/>
        <family val="1"/>
        <charset val="2"/>
      </rPr>
      <t>q</t>
    </r>
    <r>
      <rPr>
        <vertAlign val="subscript"/>
        <sz val="11"/>
        <color theme="1"/>
        <rFont val="Calibri"/>
        <family val="2"/>
        <scheme val="minor"/>
      </rPr>
      <t xml:space="preserve">1 </t>
    </r>
  </si>
  <si>
    <t>m/sec</t>
  </si>
  <si>
    <t>g</t>
  </si>
  <si>
    <t>m/sec/sec</t>
  </si>
  <si>
    <r>
      <t>v</t>
    </r>
    <r>
      <rPr>
        <vertAlign val="subscript"/>
        <sz val="11"/>
        <rFont val="Calibri"/>
        <family val="2"/>
        <scheme val="minor"/>
      </rPr>
      <t>2x</t>
    </r>
  </si>
  <si>
    <r>
      <t>v</t>
    </r>
    <r>
      <rPr>
        <vertAlign val="subscript"/>
        <sz val="11"/>
        <rFont val="Calibri"/>
        <family val="2"/>
        <scheme val="minor"/>
      </rPr>
      <t>2y</t>
    </r>
  </si>
  <si>
    <r>
      <t>t</t>
    </r>
    <r>
      <rPr>
        <vertAlign val="subscript"/>
        <sz val="11"/>
        <rFont val="Calibri"/>
        <family val="2"/>
        <scheme val="minor"/>
      </rPr>
      <t>proj</t>
    </r>
  </si>
  <si>
    <t>or</t>
  </si>
  <si>
    <t>A</t>
  </si>
  <si>
    <t>B</t>
  </si>
  <si>
    <t>C</t>
  </si>
  <si>
    <t>sec (past)</t>
  </si>
  <si>
    <t>sec (future)</t>
  </si>
  <si>
    <r>
      <t>x</t>
    </r>
    <r>
      <rPr>
        <vertAlign val="subscript"/>
        <sz val="11"/>
        <rFont val="Calibri"/>
        <family val="2"/>
        <scheme val="minor"/>
      </rPr>
      <t>max</t>
    </r>
  </si>
  <si>
    <t>Problem: Where should you let go of a rope swing to achieve the maximum horizontal range?</t>
  </si>
  <si>
    <t>m (projectile range from release pt)</t>
  </si>
  <si>
    <t>m (projectile range from under swing pivot)</t>
  </si>
  <si>
    <t>sec</t>
  </si>
  <si>
    <t>m from release</t>
  </si>
  <si>
    <t>m from pivot</t>
  </si>
  <si>
    <r>
      <t>Problem: You trapeze on a rope swing of length L, with initial launch angle θ</t>
    </r>
    <r>
      <rPr>
        <b/>
        <vertAlign val="subscript"/>
        <sz val="11"/>
        <color theme="0"/>
        <rFont val="Calibri"/>
        <family val="2"/>
        <scheme val="minor"/>
      </rPr>
      <t>1</t>
    </r>
    <r>
      <rPr>
        <b/>
        <sz val="11"/>
        <color theme="0"/>
        <rFont val="Calibri"/>
        <family val="2"/>
        <scheme val="minor"/>
      </rPr>
      <t xml:space="preserve"> and launch (release) angle </t>
    </r>
    <r>
      <rPr>
        <b/>
        <sz val="11"/>
        <color theme="0"/>
        <rFont val="Calibri"/>
        <family val="2"/>
      </rPr>
      <t>θ</t>
    </r>
    <r>
      <rPr>
        <b/>
        <vertAlign val="sub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. Where do you land?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</si>
</sst>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vertAlign val="subscript"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3" fillId="3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horizontal="right"/>
    </xf>
    <xf numFmtId="2" fontId="5" fillId="4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v>from pivot</c:v>
          </c:tx>
          <c:spPr>
            <a:ln w="6350">
              <a:solidFill>
                <a:schemeClr val="accent1"/>
              </a:solidFill>
            </a:ln>
          </c:spPr>
          <c:marker>
            <c:symbol val="circle"/>
            <c:size val="2"/>
          </c:marker>
          <c:xVal>
            <c:numRef>
              <c:f>multi!$C$6:$C$96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multi!$M$6:$M$96</c:f>
              <c:numCache>
                <c:formatCode>0.00</c:formatCode>
                <c:ptCount val="91"/>
                <c:pt idx="0">
                  <c:v>14.142135623730946</c:v>
                </c:pt>
                <c:pt idx="1">
                  <c:v>14.668828563328965</c:v>
                </c:pt>
                <c:pt idx="2">
                  <c:v>15.201132007261478</c:v>
                </c:pt>
                <c:pt idx="3">
                  <c:v>15.738111775703477</c:v>
                </c:pt>
                <c:pt idx="4">
                  <c:v>16.278747221526295</c:v>
                </c:pt>
                <c:pt idx="5">
                  <c:v>16.821936642160136</c:v>
                </c:pt>
                <c:pt idx="6">
                  <c:v>17.366503895473365</c:v>
                </c:pt>
                <c:pt idx="7">
                  <c:v>17.911206070770362</c:v>
                </c:pt>
                <c:pt idx="8">
                  <c:v>18.454742040067899</c:v>
                </c:pt>
                <c:pt idx="9">
                  <c:v>18.995761698153828</c:v>
                </c:pt>
                <c:pt idx="10">
                  <c:v>19.53287569274379</c:v>
                </c:pt>
                <c:pt idx="11">
                  <c:v>20.064665447794205</c:v>
                </c:pt>
                <c:pt idx="12">
                  <c:v>20.589693292578964</c:v>
                </c:pt>
                <c:pt idx="13">
                  <c:v>21.106512524965019</c:v>
                </c:pt>
                <c:pt idx="14">
                  <c:v>21.613677257690135</c:v>
                </c:pt>
                <c:pt idx="15">
                  <c:v>22.109751919589471</c:v>
                </c:pt>
                <c:pt idx="16">
                  <c:v>22.593320307995494</c:v>
                </c:pt>
                <c:pt idx="17">
                  <c:v>23.062994112540238</c:v>
                </c:pt>
                <c:pt idx="18">
                  <c:v>23.517420853206218</c:v>
                </c:pt>
                <c:pt idx="19">
                  <c:v>23.955291195906618</c:v>
                </c:pt>
                <c:pt idx="20">
                  <c:v>24.37534562662993</c:v>
                </c:pt>
                <c:pt idx="21">
                  <c:v>24.776380480034323</c:v>
                </c:pt>
                <c:pt idx="22">
                  <c:v>25.15725333030927</c:v>
                </c:pt>
                <c:pt idx="23">
                  <c:v>25.516887761290832</c:v>
                </c:pt>
                <c:pt idx="24">
                  <c:v>25.854277539484237</c:v>
                </c:pt>
                <c:pt idx="25">
                  <c:v>26.168490218140274</c:v>
                </c:pt>
                <c:pt idx="26">
                  <c:v>26.458670203204374</c:v>
                </c:pt>
                <c:pt idx="27">
                  <c:v>26.724041313160328</c:v>
                </c:pt>
                <c:pt idx="28">
                  <c:v>26.963908864854037</c:v>
                </c:pt>
                <c:pt idx="29">
                  <c:v>27.177661316601395</c:v>
                </c:pt>
                <c:pt idx="30">
                  <c:v>27.364771498512759</c:v>
                </c:pt>
                <c:pt idx="31">
                  <c:v>27.524797458215801</c:v>
                </c:pt>
                <c:pt idx="32">
                  <c:v>27.657382948199391</c:v>
                </c:pt>
                <c:pt idx="33">
                  <c:v>27.762257578966612</c:v>
                </c:pt>
                <c:pt idx="34">
                  <c:v>27.839236660173945</c:v>
                </c:pt>
                <c:pt idx="35">
                  <c:v>27.888220750018441</c:v>
                </c:pt>
                <c:pt idx="36">
                  <c:v>27.909194931362954</c:v>
                </c:pt>
                <c:pt idx="37">
                  <c:v>27.902227831492223</c:v>
                </c:pt>
                <c:pt idx="38">
                  <c:v>27.867470400983596</c:v>
                </c:pt>
                <c:pt idx="39">
                  <c:v>27.805154465962694</c:v>
                </c:pt>
                <c:pt idx="40">
                  <c:v>27.715591066991148</c:v>
                </c:pt>
                <c:pt idx="41">
                  <c:v>27.599168596993412</c:v>
                </c:pt>
                <c:pt idx="42">
                  <c:v>27.456350749960585</c:v>
                </c:pt>
                <c:pt idx="43">
                  <c:v>27.287674291657325</c:v>
                </c:pt>
                <c:pt idx="44">
                  <c:v>27.093746663187467</c:v>
                </c:pt>
                <c:pt idx="45">
                  <c:v>26.875243428032466</c:v>
                </c:pt>
                <c:pt idx="46">
                  <c:v>26.632905573047061</c:v>
                </c:pt>
                <c:pt idx="47">
                  <c:v>26.36753667386786</c:v>
                </c:pt>
                <c:pt idx="48">
                  <c:v>26.079999935249685</c:v>
                </c:pt>
                <c:pt idx="49">
                  <c:v>25.771215116981477</c:v>
                </c:pt>
                <c:pt idx="50">
                  <c:v>25.442155356239411</c:v>
                </c:pt>
                <c:pt idx="51">
                  <c:v>25.093843897503266</c:v>
                </c:pt>
                <c:pt idx="52">
                  <c:v>24.727350741486951</c:v>
                </c:pt>
                <c:pt idx="53">
                  <c:v>24.343789224913806</c:v>
                </c:pt>
                <c:pt idx="54">
                  <c:v>23.944312543399626</c:v>
                </c:pt>
                <c:pt idx="55">
                  <c:v>23.530110230194062</c:v>
                </c:pt>
                <c:pt idx="56">
                  <c:v>23.102404604078174</c:v>
                </c:pt>
                <c:pt idx="57">
                  <c:v>22.66244720032978</c:v>
                </c:pt>
                <c:pt idx="58">
                  <c:v>22.211515199360981</c:v>
                </c:pt>
                <c:pt idx="59">
                  <c:v>21.7509078684202</c:v>
                </c:pt>
                <c:pt idx="60">
                  <c:v>21.281943032655079</c:v>
                </c:pt>
                <c:pt idx="61">
                  <c:v>20.805953592885675</c:v>
                </c:pt>
                <c:pt idx="62">
                  <c:v>20.32428410867492</c:v>
                </c:pt>
                <c:pt idx="63">
                  <c:v>19.838287466763099</c:v>
                </c:pt>
                <c:pt idx="64">
                  <c:v>19.349321656721429</c:v>
                </c:pt>
                <c:pt idx="65">
                  <c:v>18.858746677873825</c:v>
                </c:pt>
                <c:pt idx="66">
                  <c:v>18.36792160426058</c:v>
                </c:pt>
                <c:pt idx="67">
                  <c:v>17.878201837846937</c:v>
                </c:pt>
                <c:pt idx="68">
                  <c:v>17.390936584547941</c:v>
                </c:pt>
                <c:pt idx="69">
                  <c:v>16.907466593277782</c:v>
                </c:pt>
                <c:pt idx="70">
                  <c:v>16.429122205595828</c:v>
                </c:pt>
                <c:pt idx="71">
                  <c:v>15.957221773268571</c:v>
                </c:pt>
                <c:pt idx="72">
                  <c:v>15.493070514142165</c:v>
                </c:pt>
                <c:pt idx="73">
                  <c:v>15.037959894515451</c:v>
                </c:pt>
                <c:pt idx="74">
                  <c:v>14.59316765079895</c:v>
                </c:pt>
                <c:pt idx="75">
                  <c:v>14.159958597819543</c:v>
                </c:pt>
                <c:pt idx="76">
                  <c:v>13.739586420647935</c:v>
                </c:pt>
                <c:pt idx="77">
                  <c:v>13.333296719238724</c:v>
                </c:pt>
                <c:pt idx="78">
                  <c:v>12.942331683585069</c:v>
                </c:pt>
                <c:pt idx="79">
                  <c:v>12.567936943798323</c:v>
                </c:pt>
                <c:pt idx="80">
                  <c:v>12.211371403884332</c:v>
                </c:pt>
                <c:pt idx="81">
                  <c:v>11.873921302473121</c:v>
                </c:pt>
                <c:pt idx="82">
                  <c:v>11.556920488594738</c:v>
                </c:pt>
                <c:pt idx="83">
                  <c:v>11.261780243535927</c:v>
                </c:pt>
                <c:pt idx="84">
                  <c:v>10.990034554882</c:v>
                </c:pt>
                <c:pt idx="85">
                  <c:v>10.743412081709295</c:v>
                </c:pt>
                <c:pt idx="86">
                  <c:v>10.523958250156605</c:v>
                </c:pt>
                <c:pt idx="87">
                  <c:v>10.334262862864771</c:v>
                </c:pt>
                <c:pt idx="88">
                  <c:v>10.177950465211483</c:v>
                </c:pt>
                <c:pt idx="89">
                  <c:v>10.061042960815234</c:v>
                </c:pt>
                <c:pt idx="90">
                  <c:v>10</c:v>
                </c:pt>
              </c:numCache>
            </c:numRef>
          </c:yVal>
        </c:ser>
        <c:ser>
          <c:idx val="1"/>
          <c:order val="1"/>
          <c:tx>
            <c:v>from release</c:v>
          </c:tx>
          <c:spPr>
            <a:ln w="6350">
              <a:solidFill>
                <a:srgbClr val="FF0000"/>
              </a:solidFill>
            </a:ln>
          </c:spPr>
          <c:marker>
            <c:symbol val="circle"/>
            <c:size val="2"/>
          </c:marker>
          <c:xVal>
            <c:numRef>
              <c:f>multi!$C$6:$C$96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multi!$L$6:$L$96</c:f>
              <c:numCache>
                <c:formatCode>0.00</c:formatCode>
                <c:ptCount val="91"/>
                <c:pt idx="0">
                  <c:v>14.142135623730946</c:v>
                </c:pt>
                <c:pt idx="1">
                  <c:v>14.494304498956129</c:v>
                </c:pt>
                <c:pt idx="2">
                  <c:v>14.852137040236467</c:v>
                </c:pt>
                <c:pt idx="3">
                  <c:v>15.214752213274037</c:v>
                </c:pt>
                <c:pt idx="4">
                  <c:v>15.581182484085042</c:v>
                </c:pt>
                <c:pt idx="5">
                  <c:v>15.950379214683553</c:v>
                </c:pt>
                <c:pt idx="6">
                  <c:v>16.321219262796831</c:v>
                </c:pt>
                <c:pt idx="7">
                  <c:v>16.692512636718888</c:v>
                </c:pt>
                <c:pt idx="8">
                  <c:v>17.063011030467244</c:v>
                </c:pt>
                <c:pt idx="9">
                  <c:v>17.43141704775152</c:v>
                </c:pt>
                <c:pt idx="10">
                  <c:v>17.796393916074486</c:v>
                </c:pt>
                <c:pt idx="11">
                  <c:v>18.156575494028758</c:v>
                </c:pt>
                <c:pt idx="12">
                  <c:v>18.510576384401372</c:v>
                </c:pt>
                <c:pt idx="13">
                  <c:v>18.85700198152637</c:v>
                </c:pt>
                <c:pt idx="14">
                  <c:v>19.194458301693459</c:v>
                </c:pt>
                <c:pt idx="15">
                  <c:v>19.521561468564261</c:v>
                </c:pt>
                <c:pt idx="16">
                  <c:v>19.836946749825504</c:v>
                </c:pt>
                <c:pt idx="17">
                  <c:v>20.139277065312871</c:v>
                </c:pt>
                <c:pt idx="18">
                  <c:v>20.427250909456745</c:v>
                </c:pt>
                <c:pt idx="19">
                  <c:v>20.699609651335052</c:v>
                </c:pt>
                <c:pt idx="20">
                  <c:v>20.955144193373243</c:v>
                </c:pt>
                <c:pt idx="21">
                  <c:v>21.192700984581322</c:v>
                </c:pt>
                <c:pt idx="22">
                  <c:v>21.411187396150151</c:v>
                </c:pt>
                <c:pt idx="23">
                  <c:v>21.609576476398097</c:v>
                </c:pt>
                <c:pt idx="24">
                  <c:v>21.786911108726233</c:v>
                </c:pt>
                <c:pt idx="25">
                  <c:v>21.94230760073328</c:v>
                </c:pt>
                <c:pt idx="26">
                  <c:v>22.074958735313601</c:v>
                </c:pt>
                <c:pt idx="27">
                  <c:v>22.18413631576486</c:v>
                </c:pt>
                <c:pt idx="28">
                  <c:v>22.269193236995129</c:v>
                </c:pt>
                <c:pt idx="29">
                  <c:v>22.329565114138024</c:v>
                </c:pt>
                <c:pt idx="30">
                  <c:v>22.364771498512759</c:v>
                </c:pt>
                <c:pt idx="31">
                  <c:v>22.374416709115259</c:v>
                </c:pt>
                <c:pt idx="32">
                  <c:v>22.358190305867343</c:v>
                </c:pt>
                <c:pt idx="33">
                  <c:v>22.315867228816341</c:v>
                </c:pt>
                <c:pt idx="34">
                  <c:v>22.24730762546648</c:v>
                </c:pt>
                <c:pt idx="35">
                  <c:v>22.152456386507978</c:v>
                </c:pt>
                <c:pt idx="36">
                  <c:v>22.031342408438224</c:v>
                </c:pt>
                <c:pt idx="37">
                  <c:v>21.884077599971739</c:v>
                </c:pt>
                <c:pt idx="38">
                  <c:v>21.710855647727012</c:v>
                </c:pt>
                <c:pt idx="39">
                  <c:v>21.511950555464317</c:v>
                </c:pt>
                <c:pt idx="40">
                  <c:v>21.287714970125755</c:v>
                </c:pt>
                <c:pt idx="41">
                  <c:v>21.03857830708834</c:v>
                </c:pt>
                <c:pt idx="42">
                  <c:v>20.765044686372004</c:v>
                </c:pt>
                <c:pt idx="43">
                  <c:v>20.467690691032338</c:v>
                </c:pt>
                <c:pt idx="44">
                  <c:v>20.147162958597495</c:v>
                </c:pt>
                <c:pt idx="45">
                  <c:v>19.80417561616699</c:v>
                </c:pt>
                <c:pt idx="46">
                  <c:v>19.439507569660552</c:v>
                </c:pt>
                <c:pt idx="47">
                  <c:v>19.053999657676155</c:v>
                </c:pt>
                <c:pt idx="48">
                  <c:v>18.648551680475745</c:v>
                </c:pt>
                <c:pt idx="49">
                  <c:v>18.224119314753757</c:v>
                </c:pt>
                <c:pt idx="50">
                  <c:v>17.78171092504963</c:v>
                </c:pt>
                <c:pt idx="51">
                  <c:v>17.322384282933559</c:v>
                </c:pt>
                <c:pt idx="52">
                  <c:v>16.847243205419733</c:v>
                </c:pt>
                <c:pt idx="53">
                  <c:v>16.357434124440879</c:v>
                </c:pt>
                <c:pt idx="54">
                  <c:v>15.854142599650149</c:v>
                </c:pt>
                <c:pt idx="55">
                  <c:v>15.338589787304143</c:v>
                </c:pt>
                <c:pt idx="56">
                  <c:v>14.812028878527759</c:v>
                </c:pt>
                <c:pt idx="57">
                  <c:v>14.27574152087554</c:v>
                </c:pt>
                <c:pt idx="58">
                  <c:v>13.731034237796724</c:v>
                </c:pt>
                <c:pt idx="59">
                  <c:v>13.179234861399076</c:v>
                </c:pt>
                <c:pt idx="60">
                  <c:v>12.621688994810691</c:v>
                </c:pt>
                <c:pt idx="61">
                  <c:v>12.059756521491718</c:v>
                </c:pt>
                <c:pt idx="62">
                  <c:v>11.494808180085652</c:v>
                </c:pt>
                <c:pt idx="63">
                  <c:v>10.92822222487942</c:v>
                </c:pt>
                <c:pt idx="64">
                  <c:v>10.361381193729759</c:v>
                </c:pt>
                <c:pt idx="65">
                  <c:v>9.7956688075073242</c:v>
                </c:pt>
                <c:pt idx="66">
                  <c:v>9.23246702783457</c:v>
                </c:pt>
                <c:pt idx="67">
                  <c:v>8.6731533033225325</c:v>
                </c:pt>
                <c:pt idx="68">
                  <c:v>8.1190980388800682</c:v>
                </c:pt>
                <c:pt idx="69">
                  <c:v>7.5716623283057647</c:v>
                </c:pt>
                <c:pt idx="70">
                  <c:v>7.0321959977367454</c:v>
                </c:pt>
                <c:pt idx="71">
                  <c:v>6.5020360172754037</c:v>
                </c:pt>
                <c:pt idx="72">
                  <c:v>5.9825053511906301</c:v>
                </c:pt>
                <c:pt idx="73">
                  <c:v>5.4749123348850972</c:v>
                </c:pt>
                <c:pt idx="74">
                  <c:v>4.9805506914157611</c:v>
                </c:pt>
                <c:pt idx="75">
                  <c:v>4.5007003349288608</c:v>
                </c:pt>
                <c:pt idx="76">
                  <c:v>4.0366291578879716</c:v>
                </c:pt>
                <c:pt idx="77">
                  <c:v>3.5895960713863735</c:v>
                </c:pt>
                <c:pt idx="78">
                  <c:v>3.1608556762470119</c:v>
                </c:pt>
                <c:pt idx="79">
                  <c:v>2.7516651093216842</c:v>
                </c:pt>
                <c:pt idx="80">
                  <c:v>2.3632938737622515</c:v>
                </c:pt>
                <c:pt idx="81">
                  <c:v>1.9970378965217428</c:v>
                </c:pt>
                <c:pt idx="82">
                  <c:v>1.6542398011790347</c:v>
                </c:pt>
                <c:pt idx="83">
                  <c:v>1.3363187271227066</c:v>
                </c:pt>
                <c:pt idx="84">
                  <c:v>1.0448156011992664</c:v>
                </c:pt>
                <c:pt idx="85">
                  <c:v>0.78146510079183973</c:v>
                </c:pt>
                <c:pt idx="86">
                  <c:v>0.54831774755836216</c:v>
                </c:pt>
                <c:pt idx="87">
                  <c:v>0.34796751531903258</c:v>
                </c:pt>
                <c:pt idx="88">
                  <c:v>0.18404219502052516</c:v>
                </c:pt>
                <c:pt idx="89">
                  <c:v>6.2566009251320998E-2</c:v>
                </c:pt>
                <c:pt idx="90">
                  <c:v>0</c:v>
                </c:pt>
              </c:numCache>
            </c:numRef>
          </c:yVal>
        </c:ser>
        <c:axId val="80094336"/>
        <c:axId val="80095872"/>
      </c:scatterChart>
      <c:valAx>
        <c:axId val="80094336"/>
        <c:scaling>
          <c:orientation val="minMax"/>
          <c:max val="9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launch angle (deg)</a:t>
                </a:r>
              </a:p>
            </c:rich>
          </c:tx>
          <c:layout/>
        </c:title>
        <c:numFmt formatCode="General" sourceLinked="1"/>
        <c:tickLblPos val="nextTo"/>
        <c:crossAx val="80095872"/>
        <c:crosses val="autoZero"/>
        <c:crossBetween val="midCat"/>
      </c:valAx>
      <c:valAx>
        <c:axId val="800958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range (m)</a:t>
                </a:r>
              </a:p>
            </c:rich>
          </c:tx>
          <c:layout/>
        </c:title>
        <c:numFmt formatCode="0.00" sourceLinked="1"/>
        <c:tickLblPos val="nextTo"/>
        <c:crossAx val="8009433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6</xdr:row>
      <xdr:rowOff>28575</xdr:rowOff>
    </xdr:from>
    <xdr:to>
      <xdr:col>12</xdr:col>
      <xdr:colOff>457200</xdr:colOff>
      <xdr:row>20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6"/>
  <sheetViews>
    <sheetView tabSelected="1" workbookViewId="0">
      <selection activeCell="B6" sqref="B6"/>
    </sheetView>
  </sheetViews>
  <sheetFormatPr defaultRowHeight="15"/>
  <cols>
    <col min="1" max="1" width="6.140625" style="3" customWidth="1"/>
    <col min="2" max="2" width="6.28515625" style="4" customWidth="1"/>
    <col min="3" max="3" width="10.140625" bestFit="1" customWidth="1"/>
    <col min="5" max="5" width="9.7109375" style="4" customWidth="1"/>
    <col min="6" max="6" width="12" style="9" bestFit="1" customWidth="1"/>
    <col min="9" max="9" width="6.42578125" bestFit="1" customWidth="1"/>
    <col min="12" max="12" width="14.5703125" bestFit="1" customWidth="1"/>
    <col min="13" max="13" width="12.42578125" bestFit="1" customWidth="1"/>
  </cols>
  <sheetData>
    <row r="1" spans="1:17" s="21" customFormat="1">
      <c r="A1" s="19" t="s">
        <v>22</v>
      </c>
      <c r="B1" s="20"/>
      <c r="E1" s="20"/>
      <c r="F1" s="23"/>
    </row>
    <row r="2" spans="1:17">
      <c r="A2" s="8"/>
      <c r="L2" s="24" t="s">
        <v>10</v>
      </c>
      <c r="M2" s="25">
        <v>9.8000000000000007</v>
      </c>
      <c r="N2" s="26" t="s">
        <v>11</v>
      </c>
    </row>
    <row r="3" spans="1:17">
      <c r="B3" s="4">
        <v>90</v>
      </c>
      <c r="D3" s="4">
        <v>10</v>
      </c>
      <c r="E3" s="4">
        <v>5</v>
      </c>
    </row>
    <row r="4" spans="1:17" s="4" customFormat="1" ht="18">
      <c r="B4" s="7" t="s">
        <v>8</v>
      </c>
      <c r="C4" s="7" t="s">
        <v>0</v>
      </c>
      <c r="D4" s="7" t="s">
        <v>1</v>
      </c>
      <c r="E4" s="7" t="s">
        <v>2</v>
      </c>
      <c r="F4" s="17" t="s">
        <v>5</v>
      </c>
      <c r="G4" s="17" t="s">
        <v>6</v>
      </c>
      <c r="H4" s="17" t="s">
        <v>7</v>
      </c>
      <c r="I4" s="17" t="s">
        <v>12</v>
      </c>
      <c r="J4" s="17" t="s">
        <v>13</v>
      </c>
      <c r="K4" s="17" t="s">
        <v>14</v>
      </c>
      <c r="L4" s="17" t="s">
        <v>21</v>
      </c>
      <c r="M4" s="17" t="s">
        <v>21</v>
      </c>
      <c r="N4" s="14"/>
      <c r="O4" s="18"/>
      <c r="P4" s="18"/>
      <c r="Q4" s="18"/>
    </row>
    <row r="5" spans="1:17" s="4" customFormat="1">
      <c r="B5" s="7" t="s">
        <v>3</v>
      </c>
      <c r="C5" s="7" t="s">
        <v>3</v>
      </c>
      <c r="D5" s="7" t="s">
        <v>4</v>
      </c>
      <c r="E5" s="7" t="s">
        <v>4</v>
      </c>
      <c r="F5" s="17" t="s">
        <v>4</v>
      </c>
      <c r="G5" s="17" t="s">
        <v>4</v>
      </c>
      <c r="H5" s="17" t="s">
        <v>9</v>
      </c>
      <c r="I5" s="17" t="s">
        <v>9</v>
      </c>
      <c r="J5" s="17" t="s">
        <v>9</v>
      </c>
      <c r="K5" s="17" t="s">
        <v>25</v>
      </c>
      <c r="L5" s="17" t="s">
        <v>26</v>
      </c>
      <c r="M5" s="17" t="s">
        <v>27</v>
      </c>
      <c r="N5" s="14"/>
      <c r="O5" s="14"/>
      <c r="P5" s="14"/>
      <c r="Q5" s="14"/>
    </row>
    <row r="6" spans="1:17" s="4" customFormat="1">
      <c r="B6" s="7">
        <f>$B$3</f>
        <v>90</v>
      </c>
      <c r="C6" s="7">
        <v>0</v>
      </c>
      <c r="D6" s="7">
        <f>$D$3</f>
        <v>10</v>
      </c>
      <c r="E6" s="7">
        <f>$E$3</f>
        <v>5</v>
      </c>
      <c r="F6" s="10">
        <f t="shared" ref="F6:F37" si="0">E6+L*(1-COS(B6/180*PI()))</f>
        <v>14.999999999999998</v>
      </c>
      <c r="G6" s="10">
        <f t="shared" ref="G6:G37" si="1">E6+L*(1-COS(C6/180*PI()))</f>
        <v>5</v>
      </c>
      <c r="H6" s="10">
        <f t="shared" ref="H6:H37" si="2">SQRT(2*g*(F6-G6))</f>
        <v>13.999999999999998</v>
      </c>
      <c r="I6" s="10">
        <f>H6*COS(C6*PI()/180)</f>
        <v>13.999999999999998</v>
      </c>
      <c r="J6" s="10">
        <f>H6*SIN(C6*PI()/180)</f>
        <v>0</v>
      </c>
      <c r="K6" s="10">
        <f t="shared" ref="K6:K37" si="3">(-J6-SQRT(J6*J6+2*g*G6))/(-g)</f>
        <v>1.0101525445522106</v>
      </c>
      <c r="L6" s="10">
        <f>I6*K6</f>
        <v>14.142135623730946</v>
      </c>
      <c r="M6" s="10">
        <f>L6+D6*SIN(C6/180*PI())</f>
        <v>14.142135623730946</v>
      </c>
      <c r="N6" s="14"/>
      <c r="O6" s="14"/>
      <c r="P6" s="16"/>
      <c r="Q6" s="16"/>
    </row>
    <row r="7" spans="1:17">
      <c r="A7" s="13"/>
      <c r="B7" s="7">
        <f t="shared" ref="B7:B70" si="4">$B$3</f>
        <v>90</v>
      </c>
      <c r="C7" s="7">
        <v>1</v>
      </c>
      <c r="D7" s="7">
        <f t="shared" ref="D7:D70" si="5">$D$3</f>
        <v>10</v>
      </c>
      <c r="E7" s="7">
        <f t="shared" ref="E7:E70" si="6">$E$3</f>
        <v>5</v>
      </c>
      <c r="F7" s="10">
        <f t="shared" si="0"/>
        <v>14.999999999999998</v>
      </c>
      <c r="G7" s="10">
        <f t="shared" si="1"/>
        <v>5.0015230484360877</v>
      </c>
      <c r="H7" s="10">
        <f t="shared" si="2"/>
        <v>13.998933825497307</v>
      </c>
      <c r="I7" s="10">
        <f>H7*COS(C7*PI()/180)</f>
        <v>13.996801720070327</v>
      </c>
      <c r="J7" s="10">
        <f>H7*SIN(C7*PI()/180)</f>
        <v>0.24431508281121508</v>
      </c>
      <c r="K7" s="10">
        <f t="shared" si="3"/>
        <v>1.0355440327608858</v>
      </c>
      <c r="L7" s="10">
        <f>I7*K7</f>
        <v>14.494304498956129</v>
      </c>
      <c r="M7" s="10">
        <f>L7+D7*SIN(C7/180*PI())</f>
        <v>14.668828563328965</v>
      </c>
      <c r="N7" s="15"/>
      <c r="O7" s="15"/>
      <c r="P7" s="15"/>
      <c r="Q7" s="15"/>
    </row>
    <row r="8" spans="1:17">
      <c r="A8" s="13"/>
      <c r="B8" s="7">
        <f t="shared" si="4"/>
        <v>90</v>
      </c>
      <c r="C8" s="7">
        <v>2</v>
      </c>
      <c r="D8" s="7">
        <f t="shared" si="5"/>
        <v>10</v>
      </c>
      <c r="E8" s="7">
        <f t="shared" si="6"/>
        <v>5</v>
      </c>
      <c r="F8" s="10">
        <f t="shared" si="0"/>
        <v>14.999999999999998</v>
      </c>
      <c r="G8" s="10">
        <f t="shared" si="1"/>
        <v>5.0060917298090422</v>
      </c>
      <c r="H8" s="10">
        <f t="shared" si="2"/>
        <v>13.995735139525282</v>
      </c>
      <c r="I8" s="10">
        <f>H8*COS(C8*PI()/180)</f>
        <v>13.987209315830391</v>
      </c>
      <c r="J8" s="10">
        <f>H8*SIN(C8*PI()/180)</f>
        <v>0.48844411235093954</v>
      </c>
      <c r="K8" s="10">
        <f t="shared" si="3"/>
        <v>1.061837047324885</v>
      </c>
      <c r="L8" s="10">
        <f>I8*K8</f>
        <v>14.852137040236467</v>
      </c>
      <c r="M8" s="10">
        <f>L8+D8*SIN(C8/180*PI())</f>
        <v>15.201132007261478</v>
      </c>
      <c r="N8" s="15"/>
      <c r="O8" s="15"/>
      <c r="P8" s="15"/>
      <c r="Q8" s="15"/>
    </row>
    <row r="9" spans="1:17">
      <c r="A9" s="13"/>
      <c r="B9" s="7">
        <f t="shared" si="4"/>
        <v>90</v>
      </c>
      <c r="C9" s="7">
        <v>3</v>
      </c>
      <c r="D9" s="7">
        <f t="shared" si="5"/>
        <v>10</v>
      </c>
      <c r="E9" s="7">
        <f t="shared" si="6"/>
        <v>5</v>
      </c>
      <c r="F9" s="10">
        <f t="shared" si="0"/>
        <v>14.999999999999998</v>
      </c>
      <c r="G9" s="10">
        <f t="shared" si="1"/>
        <v>5.0137046524542619</v>
      </c>
      <c r="H9" s="10">
        <f t="shared" si="2"/>
        <v>13.990403454221628</v>
      </c>
      <c r="I9" s="10">
        <f t="shared" ref="I9:I72" si="7">H9*COS(C9*PI()/180)</f>
        <v>13.971230092518127</v>
      </c>
      <c r="J9" s="10">
        <f t="shared" ref="J9:J72" si="8">H9*SIN(C9*PI()/180)</f>
        <v>0.73220114300127326</v>
      </c>
      <c r="K9" s="10">
        <f t="shared" si="3"/>
        <v>1.0890059151929536</v>
      </c>
      <c r="L9" s="10">
        <f t="shared" ref="L9:L72" si="9">I9*K9</f>
        <v>15.214752213274037</v>
      </c>
      <c r="M9" s="10">
        <f t="shared" ref="M9:M72" si="10">L9+D9*SIN(C9/180*PI())</f>
        <v>15.738111775703477</v>
      </c>
      <c r="N9" s="15"/>
      <c r="O9" s="15"/>
      <c r="P9" s="15"/>
      <c r="Q9" s="15"/>
    </row>
    <row r="10" spans="1:17">
      <c r="A10" s="13"/>
      <c r="B10" s="7">
        <f t="shared" si="4"/>
        <v>90</v>
      </c>
      <c r="C10" s="7">
        <v>4</v>
      </c>
      <c r="D10" s="7">
        <f t="shared" si="5"/>
        <v>10</v>
      </c>
      <c r="E10" s="7">
        <f t="shared" si="6"/>
        <v>5</v>
      </c>
      <c r="F10" s="10">
        <f t="shared" si="0"/>
        <v>14.999999999999998</v>
      </c>
      <c r="G10" s="10">
        <f t="shared" si="1"/>
        <v>5.0243594974017576</v>
      </c>
      <c r="H10" s="10">
        <f t="shared" si="2"/>
        <v>13.982937954912249</v>
      </c>
      <c r="I10" s="10">
        <f t="shared" si="7"/>
        <v>13.948876220834086</v>
      </c>
      <c r="J10" s="10">
        <f t="shared" si="8"/>
        <v>0.97540044431756945</v>
      </c>
      <c r="K10" s="10">
        <f t="shared" si="3"/>
        <v>1.1170206285731419</v>
      </c>
      <c r="L10" s="10">
        <f t="shared" si="9"/>
        <v>15.581182484085042</v>
      </c>
      <c r="M10" s="10">
        <f t="shared" si="10"/>
        <v>16.278747221526295</v>
      </c>
      <c r="N10" s="15"/>
      <c r="O10" s="15"/>
      <c r="P10" s="15"/>
      <c r="Q10" s="15"/>
    </row>
    <row r="11" spans="1:17">
      <c r="A11" s="13"/>
      <c r="B11" s="7">
        <f t="shared" si="4"/>
        <v>90</v>
      </c>
      <c r="C11" s="7">
        <v>5</v>
      </c>
      <c r="D11" s="7">
        <f t="shared" si="5"/>
        <v>10</v>
      </c>
      <c r="E11" s="7">
        <f t="shared" si="6"/>
        <v>5</v>
      </c>
      <c r="F11" s="10">
        <f t="shared" si="0"/>
        <v>14.999999999999998</v>
      </c>
      <c r="G11" s="10">
        <f t="shared" si="1"/>
        <v>5.038053019082545</v>
      </c>
      <c r="H11" s="10">
        <f t="shared" si="2"/>
        <v>13.973337497748421</v>
      </c>
      <c r="I11" s="10">
        <f t="shared" si="7"/>
        <v>13.920164729903556</v>
      </c>
      <c r="J11" s="10">
        <f t="shared" si="8"/>
        <v>1.2178566082799669</v>
      </c>
      <c r="K11" s="10">
        <f t="shared" si="3"/>
        <v>1.1458470157625831</v>
      </c>
      <c r="L11" s="10">
        <f t="shared" si="9"/>
        <v>15.950379214683553</v>
      </c>
      <c r="M11" s="10">
        <f t="shared" si="10"/>
        <v>16.821936642160136</v>
      </c>
      <c r="N11" s="15"/>
      <c r="O11" s="15"/>
      <c r="P11" s="15"/>
      <c r="Q11" s="15"/>
    </row>
    <row r="12" spans="1:17">
      <c r="A12" s="13"/>
      <c r="B12" s="7">
        <f t="shared" si="4"/>
        <v>90</v>
      </c>
      <c r="C12" s="7">
        <v>6</v>
      </c>
      <c r="D12" s="7">
        <f t="shared" si="5"/>
        <v>10</v>
      </c>
      <c r="E12" s="7">
        <f t="shared" si="6"/>
        <v>5</v>
      </c>
      <c r="F12" s="10">
        <f t="shared" si="0"/>
        <v>14.999999999999998</v>
      </c>
      <c r="G12" s="10">
        <f t="shared" si="1"/>
        <v>5.0547810463172667</v>
      </c>
      <c r="H12" s="10">
        <f t="shared" si="2"/>
        <v>13.961600606383982</v>
      </c>
      <c r="I12" s="10">
        <f t="shared" si="7"/>
        <v>13.885117497435832</v>
      </c>
      <c r="J12" s="10">
        <f t="shared" si="8"/>
        <v>1.4593846561420563</v>
      </c>
      <c r="K12" s="10">
        <f t="shared" si="3"/>
        <v>1.1754469680080759</v>
      </c>
      <c r="L12" s="10">
        <f t="shared" si="9"/>
        <v>16.321219262796831</v>
      </c>
      <c r="M12" s="10">
        <f t="shared" si="10"/>
        <v>17.366503895473365</v>
      </c>
      <c r="N12" s="13"/>
      <c r="O12" s="15"/>
      <c r="P12" s="15"/>
      <c r="Q12" s="15"/>
    </row>
    <row r="13" spans="1:17">
      <c r="A13" s="13"/>
      <c r="B13" s="7">
        <f t="shared" si="4"/>
        <v>90</v>
      </c>
      <c r="C13" s="7">
        <v>7</v>
      </c>
      <c r="D13" s="7">
        <f t="shared" si="5"/>
        <v>10</v>
      </c>
      <c r="E13" s="7">
        <f t="shared" si="6"/>
        <v>5</v>
      </c>
      <c r="F13" s="10">
        <f t="shared" si="0"/>
        <v>14.999999999999998</v>
      </c>
      <c r="G13" s="10">
        <f t="shared" si="1"/>
        <v>5.0745384835867799</v>
      </c>
      <c r="H13" s="10">
        <f t="shared" si="2"/>
        <v>13.947725467677484</v>
      </c>
      <c r="I13" s="10">
        <f t="shared" si="7"/>
        <v>13.843761237092945</v>
      </c>
      <c r="J13" s="10">
        <f t="shared" si="8"/>
        <v>1.6998001447411086</v>
      </c>
      <c r="K13" s="10">
        <f t="shared" si="3"/>
        <v>1.2057787151076402</v>
      </c>
      <c r="L13" s="10">
        <f t="shared" si="9"/>
        <v>16.692512636718888</v>
      </c>
      <c r="M13" s="10">
        <f t="shared" si="10"/>
        <v>17.911206070770362</v>
      </c>
      <c r="N13" s="13"/>
      <c r="O13" s="15"/>
      <c r="P13" s="15"/>
      <c r="Q13" s="15"/>
    </row>
    <row r="14" spans="1:17">
      <c r="A14" s="13"/>
      <c r="B14" s="7">
        <f t="shared" si="4"/>
        <v>90</v>
      </c>
      <c r="C14" s="7">
        <v>8</v>
      </c>
      <c r="D14" s="7">
        <f t="shared" si="5"/>
        <v>10</v>
      </c>
      <c r="E14" s="7">
        <f t="shared" si="6"/>
        <v>5</v>
      </c>
      <c r="F14" s="10">
        <f t="shared" si="0"/>
        <v>14.999999999999998</v>
      </c>
      <c r="G14" s="10">
        <f t="shared" si="1"/>
        <v>5.0973193125842968</v>
      </c>
      <c r="H14" s="10">
        <f t="shared" si="2"/>
        <v>13.931709926399837</v>
      </c>
      <c r="I14" s="10">
        <f t="shared" si="7"/>
        <v>13.796127483083731</v>
      </c>
      <c r="J14" s="10">
        <f t="shared" si="8"/>
        <v>1.9389192721331903</v>
      </c>
      <c r="K14" s="10">
        <f t="shared" si="3"/>
        <v>1.2367971411824976</v>
      </c>
      <c r="L14" s="10">
        <f t="shared" si="9"/>
        <v>17.063011030467244</v>
      </c>
      <c r="M14" s="10">
        <f t="shared" si="10"/>
        <v>18.454742040067899</v>
      </c>
      <c r="N14" s="13"/>
      <c r="O14" s="15"/>
      <c r="P14" s="15"/>
      <c r="Q14" s="15"/>
    </row>
    <row r="15" spans="1:17">
      <c r="A15" s="13"/>
      <c r="B15" s="7">
        <f t="shared" si="4"/>
        <v>90</v>
      </c>
      <c r="C15" s="7">
        <v>9</v>
      </c>
      <c r="D15" s="7">
        <f t="shared" si="5"/>
        <v>10</v>
      </c>
      <c r="E15" s="7">
        <f t="shared" si="6"/>
        <v>5</v>
      </c>
      <c r="F15" s="10">
        <f t="shared" si="0"/>
        <v>14.999999999999998</v>
      </c>
      <c r="G15" s="10">
        <f t="shared" si="1"/>
        <v>5.1231165940486223</v>
      </c>
      <c r="H15" s="10">
        <f t="shared" si="2"/>
        <v>13.913551478923235</v>
      </c>
      <c r="I15" s="10">
        <f t="shared" si="7"/>
        <v>13.742252572002716</v>
      </c>
      <c r="J15" s="10">
        <f t="shared" si="8"/>
        <v>2.1765589824150693</v>
      </c>
      <c r="K15" s="10">
        <f t="shared" si="3"/>
        <v>1.2684541312582764</v>
      </c>
      <c r="L15" s="10">
        <f t="shared" si="9"/>
        <v>17.43141704775152</v>
      </c>
      <c r="M15" s="10">
        <f t="shared" si="10"/>
        <v>18.995761698153828</v>
      </c>
      <c r="N15" s="15"/>
      <c r="O15" s="15"/>
      <c r="P15" s="15"/>
      <c r="Q15" s="15"/>
    </row>
    <row r="16" spans="1:17">
      <c r="A16" s="13"/>
      <c r="B16" s="7">
        <f t="shared" si="4"/>
        <v>90</v>
      </c>
      <c r="C16" s="7">
        <v>10</v>
      </c>
      <c r="D16" s="7">
        <f t="shared" si="5"/>
        <v>10</v>
      </c>
      <c r="E16" s="7">
        <f t="shared" si="6"/>
        <v>5</v>
      </c>
      <c r="F16" s="10">
        <f t="shared" si="0"/>
        <v>14.999999999999998</v>
      </c>
      <c r="G16" s="10">
        <f t="shared" si="1"/>
        <v>5.1519224698779196</v>
      </c>
      <c r="H16" s="10">
        <f t="shared" si="2"/>
        <v>13.89324726586239</v>
      </c>
      <c r="I16" s="10">
        <f t="shared" si="7"/>
        <v>13.682177621936944</v>
      </c>
      <c r="J16" s="10">
        <f t="shared" si="8"/>
        <v>2.4125370695930664</v>
      </c>
      <c r="K16" s="10">
        <f t="shared" si="3"/>
        <v>1.300698939000845</v>
      </c>
      <c r="L16" s="10">
        <f t="shared" si="9"/>
        <v>17.796393916074486</v>
      </c>
      <c r="M16" s="10">
        <f t="shared" si="10"/>
        <v>19.53287569274379</v>
      </c>
      <c r="N16" s="15"/>
      <c r="O16" s="15"/>
      <c r="P16" s="15"/>
      <c r="Q16" s="15"/>
    </row>
    <row r="17" spans="1:17">
      <c r="A17" s="13"/>
      <c r="B17" s="7">
        <f t="shared" si="4"/>
        <v>90</v>
      </c>
      <c r="C17" s="7">
        <v>11</v>
      </c>
      <c r="D17" s="7">
        <f t="shared" si="5"/>
        <v>10</v>
      </c>
      <c r="E17" s="7">
        <f t="shared" si="6"/>
        <v>5</v>
      </c>
      <c r="F17" s="10">
        <f t="shared" si="0"/>
        <v>14.999999999999998</v>
      </c>
      <c r="G17" s="10">
        <f t="shared" si="1"/>
        <v>5.1837281655233607</v>
      </c>
      <c r="H17" s="10">
        <f t="shared" si="2"/>
        <v>13.870794063633923</v>
      </c>
      <c r="I17" s="10">
        <f t="shared" si="7"/>
        <v>13.615948508867545</v>
      </c>
      <c r="J17" s="10">
        <f t="shared" si="8"/>
        <v>2.6466722803569303</v>
      </c>
      <c r="K17" s="10">
        <f t="shared" si="3"/>
        <v>1.3334785661244295</v>
      </c>
      <c r="L17" s="10">
        <f t="shared" si="9"/>
        <v>18.156575494028758</v>
      </c>
      <c r="M17" s="10">
        <f t="shared" si="10"/>
        <v>20.064665447794205</v>
      </c>
      <c r="N17" s="15"/>
      <c r="O17" s="15"/>
      <c r="P17" s="15"/>
      <c r="Q17" s="15"/>
    </row>
    <row r="18" spans="1:17">
      <c r="A18" s="13"/>
      <c r="B18" s="7">
        <f t="shared" si="4"/>
        <v>90</v>
      </c>
      <c r="C18" s="7">
        <v>12</v>
      </c>
      <c r="D18" s="7">
        <f t="shared" si="5"/>
        <v>10</v>
      </c>
      <c r="E18" s="7">
        <f t="shared" si="6"/>
        <v>5</v>
      </c>
      <c r="F18" s="10">
        <f t="shared" si="0"/>
        <v>14.999999999999998</v>
      </c>
      <c r="G18" s="10">
        <f t="shared" si="1"/>
        <v>5.2185239926619431</v>
      </c>
      <c r="H18" s="10">
        <f t="shared" si="2"/>
        <v>13.846188274894498</v>
      </c>
      <c r="I18" s="10">
        <f t="shared" si="7"/>
        <v>13.543615840396605</v>
      </c>
      <c r="J18" s="10">
        <f t="shared" si="8"/>
        <v>2.8787844156143492</v>
      </c>
      <c r="K18" s="10">
        <f t="shared" si="3"/>
        <v>1.3667381445647471</v>
      </c>
      <c r="L18" s="10">
        <f t="shared" si="9"/>
        <v>18.510576384401372</v>
      </c>
      <c r="M18" s="10">
        <f t="shared" si="10"/>
        <v>20.589693292578964</v>
      </c>
      <c r="N18" s="15"/>
      <c r="O18" s="15"/>
      <c r="P18" s="15"/>
      <c r="Q18" s="15"/>
    </row>
    <row r="19" spans="1:17">
      <c r="A19" s="13"/>
      <c r="B19" s="7">
        <f t="shared" si="4"/>
        <v>90</v>
      </c>
      <c r="C19" s="7">
        <v>13</v>
      </c>
      <c r="D19" s="7">
        <f t="shared" si="5"/>
        <v>10</v>
      </c>
      <c r="E19" s="7">
        <f t="shared" si="6"/>
        <v>5</v>
      </c>
      <c r="F19" s="10">
        <f t="shared" si="0"/>
        <v>14.999999999999998</v>
      </c>
      <c r="G19" s="10">
        <f t="shared" si="1"/>
        <v>5.2562993521476473</v>
      </c>
      <c r="H19" s="10">
        <f t="shared" si="2"/>
        <v>13.819425917812435</v>
      </c>
      <c r="I19" s="10">
        <f t="shared" si="7"/>
        <v>13.465234926833661</v>
      </c>
      <c r="J19" s="10">
        <f t="shared" si="8"/>
        <v>3.1086944306388413</v>
      </c>
      <c r="K19" s="10">
        <f t="shared" si="3"/>
        <v>1.4004213134037446</v>
      </c>
      <c r="L19" s="10">
        <f t="shared" si="9"/>
        <v>18.85700198152637</v>
      </c>
      <c r="M19" s="10">
        <f t="shared" si="10"/>
        <v>21.106512524965019</v>
      </c>
      <c r="N19" s="15"/>
      <c r="O19" s="15"/>
      <c r="P19" s="15"/>
      <c r="Q19" s="15"/>
    </row>
    <row r="20" spans="1:17">
      <c r="A20" s="13"/>
      <c r="B20" s="7">
        <f t="shared" si="4"/>
        <v>90</v>
      </c>
      <c r="C20" s="7">
        <v>14</v>
      </c>
      <c r="D20" s="7">
        <f t="shared" si="5"/>
        <v>10</v>
      </c>
      <c r="E20" s="7">
        <f t="shared" si="6"/>
        <v>5</v>
      </c>
      <c r="F20" s="10">
        <f t="shared" si="0"/>
        <v>14.999999999999998</v>
      </c>
      <c r="G20" s="10">
        <f t="shared" si="1"/>
        <v>5.2970427372400355</v>
      </c>
      <c r="H20" s="10">
        <f t="shared" si="2"/>
        <v>13.790502614121621</v>
      </c>
      <c r="I20" s="10">
        <f t="shared" si="7"/>
        <v>13.380865749680167</v>
      </c>
      <c r="J20" s="10">
        <f t="shared" si="8"/>
        <v>3.3362245336804759</v>
      </c>
      <c r="K20" s="10">
        <f t="shared" si="3"/>
        <v>1.4344705836505571</v>
      </c>
      <c r="L20" s="10">
        <f t="shared" si="9"/>
        <v>19.194458301693459</v>
      </c>
      <c r="M20" s="10">
        <f t="shared" si="10"/>
        <v>21.613677257690135</v>
      </c>
      <c r="N20" s="15"/>
      <c r="O20" s="15"/>
      <c r="P20" s="15"/>
      <c r="Q20" s="15"/>
    </row>
    <row r="21" spans="1:17">
      <c r="A21" s="13"/>
      <c r="B21" s="7">
        <f t="shared" si="4"/>
        <v>90</v>
      </c>
      <c r="C21" s="7">
        <v>15</v>
      </c>
      <c r="D21" s="7">
        <f t="shared" si="5"/>
        <v>10</v>
      </c>
      <c r="E21" s="7">
        <f t="shared" si="6"/>
        <v>5</v>
      </c>
      <c r="F21" s="10">
        <f t="shared" si="0"/>
        <v>14.999999999999998</v>
      </c>
      <c r="G21" s="10">
        <f t="shared" si="1"/>
        <v>5.3407417371093171</v>
      </c>
      <c r="H21" s="10">
        <f t="shared" si="2"/>
        <v>13.75941357589986</v>
      </c>
      <c r="I21" s="10">
        <f t="shared" si="7"/>
        <v>13.290572927554097</v>
      </c>
      <c r="J21" s="10">
        <f t="shared" si="8"/>
        <v>3.5611982828850621</v>
      </c>
      <c r="K21" s="10">
        <f t="shared" si="3"/>
        <v>1.4688276852303366</v>
      </c>
      <c r="L21" s="10">
        <f t="shared" si="9"/>
        <v>19.521561468564261</v>
      </c>
      <c r="M21" s="10">
        <f t="shared" si="10"/>
        <v>22.109751919589471</v>
      </c>
      <c r="N21" s="15"/>
      <c r="O21" s="15"/>
      <c r="P21" s="15"/>
      <c r="Q21" s="15"/>
    </row>
    <row r="22" spans="1:17">
      <c r="A22" s="13"/>
      <c r="B22" s="7">
        <f t="shared" si="4"/>
        <v>90</v>
      </c>
      <c r="C22" s="7">
        <v>16</v>
      </c>
      <c r="D22" s="7">
        <f t="shared" si="5"/>
        <v>10</v>
      </c>
      <c r="E22" s="7">
        <f t="shared" si="6"/>
        <v>5</v>
      </c>
      <c r="F22" s="10">
        <f t="shared" si="0"/>
        <v>14.999999999999998</v>
      </c>
      <c r="G22" s="10">
        <f t="shared" si="1"/>
        <v>5.3873830406168111</v>
      </c>
      <c r="H22" s="10">
        <f t="shared" si="2"/>
        <v>13.726153591006858</v>
      </c>
      <c r="I22" s="10">
        <f t="shared" si="7"/>
        <v>13.194425679601098</v>
      </c>
      <c r="J22" s="10">
        <f t="shared" si="8"/>
        <v>3.783440681363138</v>
      </c>
      <c r="K22" s="10">
        <f t="shared" si="3"/>
        <v>1.5034338918209911</v>
      </c>
      <c r="L22" s="10">
        <f t="shared" si="9"/>
        <v>19.836946749825504</v>
      </c>
      <c r="M22" s="10">
        <f t="shared" si="10"/>
        <v>22.593320307995494</v>
      </c>
      <c r="N22" s="15"/>
      <c r="O22" s="15"/>
      <c r="P22" s="15"/>
      <c r="Q22" s="15"/>
    </row>
    <row r="23" spans="1:17">
      <c r="A23" s="13"/>
      <c r="B23" s="7">
        <f t="shared" si="4"/>
        <v>90</v>
      </c>
      <c r="C23" s="7">
        <v>17</v>
      </c>
      <c r="D23" s="7">
        <f t="shared" si="5"/>
        <v>10</v>
      </c>
      <c r="E23" s="7">
        <f t="shared" si="6"/>
        <v>5</v>
      </c>
      <c r="F23" s="10">
        <f t="shared" si="0"/>
        <v>14.999999999999998</v>
      </c>
      <c r="G23" s="10">
        <f t="shared" si="1"/>
        <v>5.4369524403696445</v>
      </c>
      <c r="H23" s="10">
        <f t="shared" si="2"/>
        <v>13.690717007109415</v>
      </c>
      <c r="I23" s="10">
        <f t="shared" si="7"/>
        <v>13.092497786442747</v>
      </c>
      <c r="J23" s="10">
        <f t="shared" si="8"/>
        <v>4.0027782702451447</v>
      </c>
      <c r="K23" s="10">
        <f t="shared" si="3"/>
        <v>1.5382303204333589</v>
      </c>
      <c r="L23" s="10">
        <f t="shared" si="9"/>
        <v>20.139277065312871</v>
      </c>
      <c r="M23" s="10">
        <f t="shared" si="10"/>
        <v>23.062994112540238</v>
      </c>
      <c r="N23" s="15"/>
      <c r="O23" s="15"/>
      <c r="P23" s="15"/>
      <c r="Q23" s="15"/>
    </row>
    <row r="24" spans="1:17">
      <c r="A24" s="13"/>
      <c r="B24" s="7">
        <f t="shared" si="4"/>
        <v>90</v>
      </c>
      <c r="C24" s="7">
        <v>18</v>
      </c>
      <c r="D24" s="7">
        <f t="shared" si="5"/>
        <v>10</v>
      </c>
      <c r="E24" s="7">
        <f t="shared" si="6"/>
        <v>5</v>
      </c>
      <c r="F24" s="10">
        <f t="shared" si="0"/>
        <v>14.999999999999998</v>
      </c>
      <c r="G24" s="10">
        <f t="shared" si="1"/>
        <v>5.4894348370484645</v>
      </c>
      <c r="H24" s="10">
        <f t="shared" si="2"/>
        <v>13.653097714213066</v>
      </c>
      <c r="I24" s="10">
        <f t="shared" si="7"/>
        <v>12.984867548716803</v>
      </c>
      <c r="J24" s="10">
        <f t="shared" si="8"/>
        <v>4.2190392195535864</v>
      </c>
      <c r="K24" s="10">
        <f t="shared" si="3"/>
        <v>1.5731582037951106</v>
      </c>
      <c r="L24" s="10">
        <f t="shared" si="9"/>
        <v>20.427250909456745</v>
      </c>
      <c r="M24" s="10">
        <f t="shared" si="10"/>
        <v>23.517420853206218</v>
      </c>
      <c r="N24" s="15"/>
      <c r="O24" s="15"/>
      <c r="P24" s="15"/>
      <c r="Q24" s="15"/>
    </row>
    <row r="25" spans="1:17">
      <c r="A25" s="13"/>
      <c r="B25" s="7">
        <f t="shared" si="4"/>
        <v>90</v>
      </c>
      <c r="C25" s="7">
        <v>19</v>
      </c>
      <c r="D25" s="7">
        <f t="shared" si="5"/>
        <v>10</v>
      </c>
      <c r="E25" s="7">
        <f t="shared" si="6"/>
        <v>5</v>
      </c>
      <c r="F25" s="10">
        <f t="shared" si="0"/>
        <v>14.999999999999998</v>
      </c>
      <c r="G25" s="10">
        <f t="shared" si="1"/>
        <v>5.5448142440068313</v>
      </c>
      <c r="H25" s="10">
        <f t="shared" si="2"/>
        <v>13.613289125610537</v>
      </c>
      <c r="I25" s="10">
        <f t="shared" si="7"/>
        <v>12.871617743268944</v>
      </c>
      <c r="J25" s="10">
        <f t="shared" si="8"/>
        <v>4.4320534167167018</v>
      </c>
      <c r="K25" s="10">
        <f t="shared" si="3"/>
        <v>1.6081591346324484</v>
      </c>
      <c r="L25" s="10">
        <f t="shared" si="9"/>
        <v>20.699609651335052</v>
      </c>
      <c r="M25" s="10">
        <f t="shared" si="10"/>
        <v>23.955291195906618</v>
      </c>
      <c r="N25" s="15"/>
      <c r="O25" s="15"/>
      <c r="P25" s="15"/>
      <c r="Q25" s="15"/>
    </row>
    <row r="26" spans="1:17">
      <c r="A26" s="13"/>
      <c r="B26" s="7">
        <f t="shared" si="4"/>
        <v>90</v>
      </c>
      <c r="C26" s="7">
        <v>20</v>
      </c>
      <c r="D26" s="7">
        <f t="shared" si="5"/>
        <v>10</v>
      </c>
      <c r="E26" s="7">
        <f t="shared" si="6"/>
        <v>5</v>
      </c>
      <c r="F26" s="10">
        <f t="shared" si="0"/>
        <v>14.999999999999998</v>
      </c>
      <c r="G26" s="10">
        <f t="shared" si="1"/>
        <v>5.6030737921409157</v>
      </c>
      <c r="H26" s="10">
        <f t="shared" si="2"/>
        <v>13.571284157147327</v>
      </c>
      <c r="I26" s="10">
        <f t="shared" si="7"/>
        <v>12.752835577060049</v>
      </c>
      <c r="J26" s="10">
        <f t="shared" si="8"/>
        <v>4.641652552540906</v>
      </c>
      <c r="K26" s="10">
        <f t="shared" si="3"/>
        <v>1.6431752818226248</v>
      </c>
      <c r="L26" s="10">
        <f t="shared" si="9"/>
        <v>20.955144193373243</v>
      </c>
      <c r="M26" s="10">
        <f t="shared" si="10"/>
        <v>24.37534562662993</v>
      </c>
      <c r="N26" s="15"/>
      <c r="O26" s="15"/>
      <c r="P26" s="15"/>
      <c r="Q26" s="15"/>
    </row>
    <row r="27" spans="1:17">
      <c r="A27" s="13"/>
      <c r="B27" s="7">
        <f t="shared" si="4"/>
        <v>90</v>
      </c>
      <c r="C27" s="7">
        <v>21</v>
      </c>
      <c r="D27" s="7">
        <f t="shared" si="5"/>
        <v>10</v>
      </c>
      <c r="E27" s="7">
        <f t="shared" si="6"/>
        <v>5</v>
      </c>
      <c r="F27" s="10">
        <f t="shared" si="0"/>
        <v>14.999999999999998</v>
      </c>
      <c r="G27" s="10">
        <f t="shared" si="1"/>
        <v>5.6641957350279828</v>
      </c>
      <c r="H27" s="10">
        <f t="shared" si="2"/>
        <v>13.527075204694158</v>
      </c>
      <c r="I27" s="10">
        <f t="shared" si="7"/>
        <v>12.628612638858096</v>
      </c>
      <c r="J27" s="10">
        <f t="shared" si="8"/>
        <v>4.8476702044513189</v>
      </c>
      <c r="K27" s="10">
        <f t="shared" si="3"/>
        <v>1.6781495791051206</v>
      </c>
      <c r="L27" s="10">
        <f t="shared" si="9"/>
        <v>21.192700984581322</v>
      </c>
      <c r="M27" s="10">
        <f t="shared" si="10"/>
        <v>24.776380480034323</v>
      </c>
      <c r="N27" s="15"/>
      <c r="O27" s="15"/>
      <c r="P27" s="15"/>
      <c r="Q27" s="15"/>
    </row>
    <row r="28" spans="1:17">
      <c r="A28" s="13"/>
      <c r="B28" s="7">
        <f t="shared" si="4"/>
        <v>90</v>
      </c>
      <c r="C28" s="7">
        <v>22</v>
      </c>
      <c r="D28" s="7">
        <f t="shared" si="5"/>
        <v>10</v>
      </c>
      <c r="E28" s="7">
        <f t="shared" si="6"/>
        <v>5</v>
      </c>
      <c r="F28" s="10">
        <f t="shared" si="0"/>
        <v>14.999999999999998</v>
      </c>
      <c r="G28" s="10">
        <f t="shared" si="1"/>
        <v>5.7281614543321258</v>
      </c>
      <c r="H28" s="10">
        <f t="shared" si="2"/>
        <v>13.480654119703923</v>
      </c>
      <c r="I28" s="10">
        <f t="shared" si="7"/>
        <v>12.499044848788726</v>
      </c>
      <c r="J28" s="10">
        <f t="shared" si="8"/>
        <v>5.0499419168004662</v>
      </c>
      <c r="K28" s="10">
        <f t="shared" si="3"/>
        <v>1.7130258875921303</v>
      </c>
      <c r="L28" s="10">
        <f t="shared" si="9"/>
        <v>21.411187396150151</v>
      </c>
      <c r="M28" s="10">
        <f t="shared" si="10"/>
        <v>25.15725333030927</v>
      </c>
      <c r="N28" s="15"/>
      <c r="O28" s="15"/>
      <c r="P28" s="15"/>
      <c r="Q28" s="15"/>
    </row>
    <row r="29" spans="1:17">
      <c r="B29" s="7">
        <f t="shared" si="4"/>
        <v>90</v>
      </c>
      <c r="C29" s="7">
        <v>23</v>
      </c>
      <c r="D29" s="7">
        <f t="shared" si="5"/>
        <v>10</v>
      </c>
      <c r="E29" s="7">
        <f t="shared" si="6"/>
        <v>5</v>
      </c>
      <c r="F29" s="10">
        <f t="shared" si="0"/>
        <v>14.999999999999998</v>
      </c>
      <c r="G29" s="10">
        <f t="shared" si="1"/>
        <v>5.794951465475596</v>
      </c>
      <c r="H29" s="10">
        <f t="shared" si="2"/>
        <v>13.432012182717759</v>
      </c>
      <c r="I29" s="10">
        <f t="shared" si="7"/>
        <v>12.364232405824005</v>
      </c>
      <c r="J29" s="10">
        <f t="shared" si="8"/>
        <v>5.2483052780349828</v>
      </c>
      <c r="K29" s="10">
        <f t="shared" si="3"/>
        <v>1.7477491337205209</v>
      </c>
      <c r="L29" s="10">
        <f t="shared" si="9"/>
        <v>21.609576476398097</v>
      </c>
      <c r="M29" s="10">
        <f t="shared" si="10"/>
        <v>25.516887761290832</v>
      </c>
    </row>
    <row r="30" spans="1:17">
      <c r="B30" s="7">
        <f t="shared" si="4"/>
        <v>90</v>
      </c>
      <c r="C30" s="7">
        <v>24</v>
      </c>
      <c r="D30" s="7">
        <f t="shared" si="5"/>
        <v>10</v>
      </c>
      <c r="E30" s="7">
        <f t="shared" si="6"/>
        <v>5</v>
      </c>
      <c r="F30" s="10">
        <f t="shared" si="0"/>
        <v>14.999999999999998</v>
      </c>
      <c r="G30" s="10">
        <f t="shared" si="1"/>
        <v>5.8645454235739916</v>
      </c>
      <c r="H30" s="10">
        <f t="shared" si="2"/>
        <v>13.381140074670384</v>
      </c>
      <c r="I30" s="10">
        <f t="shared" si="7"/>
        <v>12.224279733294502</v>
      </c>
      <c r="J30" s="10">
        <f t="shared" si="8"/>
        <v>5.4425999944984937</v>
      </c>
      <c r="K30" s="10">
        <f t="shared" si="3"/>
        <v>1.7822654245539387</v>
      </c>
      <c r="L30" s="10">
        <f t="shared" si="9"/>
        <v>21.786911108726233</v>
      </c>
      <c r="M30" s="10">
        <f t="shared" si="10"/>
        <v>25.854277539484237</v>
      </c>
    </row>
    <row r="31" spans="1:17">
      <c r="B31" s="7">
        <f t="shared" si="4"/>
        <v>90</v>
      </c>
      <c r="C31" s="7">
        <v>25</v>
      </c>
      <c r="D31" s="7">
        <f t="shared" si="5"/>
        <v>10</v>
      </c>
      <c r="E31" s="7">
        <f t="shared" si="6"/>
        <v>5</v>
      </c>
      <c r="F31" s="10">
        <f t="shared" si="0"/>
        <v>14.999999999999998</v>
      </c>
      <c r="G31" s="10">
        <f t="shared" si="1"/>
        <v>5.9369221296335004</v>
      </c>
      <c r="H31" s="10">
        <f t="shared" si="2"/>
        <v>13.328027845828631</v>
      </c>
      <c r="I31" s="10">
        <f t="shared" si="7"/>
        <v>12.079295422515795</v>
      </c>
      <c r="J31" s="10">
        <f t="shared" si="8"/>
        <v>5.632667960635735</v>
      </c>
      <c r="K31" s="10">
        <f t="shared" si="3"/>
        <v>1.816522142494573</v>
      </c>
      <c r="L31" s="10">
        <f t="shared" si="9"/>
        <v>21.94230760073328</v>
      </c>
      <c r="M31" s="10">
        <f t="shared" si="10"/>
        <v>26.168490218140274</v>
      </c>
    </row>
    <row r="32" spans="1:17">
      <c r="B32" s="7">
        <f t="shared" si="4"/>
        <v>90</v>
      </c>
      <c r="C32" s="7">
        <v>26</v>
      </c>
      <c r="D32" s="7">
        <f t="shared" si="5"/>
        <v>10</v>
      </c>
      <c r="E32" s="7">
        <f t="shared" si="6"/>
        <v>5</v>
      </c>
      <c r="F32" s="10">
        <f t="shared" si="0"/>
        <v>14.999999999999998</v>
      </c>
      <c r="G32" s="10">
        <f t="shared" si="1"/>
        <v>6.0120595370083301</v>
      </c>
      <c r="H32" s="10">
        <f t="shared" si="2"/>
        <v>13.27266488217934</v>
      </c>
      <c r="I32" s="10">
        <f t="shared" si="7"/>
        <v>11.929392174626827</v>
      </c>
      <c r="J32" s="10">
        <f t="shared" si="8"/>
        <v>5.8183533253480721</v>
      </c>
      <c r="K32" s="10">
        <f t="shared" si="3"/>
        <v>1.8504680215196418</v>
      </c>
      <c r="L32" s="10">
        <f t="shared" si="9"/>
        <v>22.074958735313601</v>
      </c>
      <c r="M32" s="10">
        <f t="shared" si="10"/>
        <v>26.458670203204374</v>
      </c>
    </row>
    <row r="33" spans="2:13">
      <c r="B33" s="7">
        <f t="shared" si="4"/>
        <v>90</v>
      </c>
      <c r="C33" s="7">
        <v>27</v>
      </c>
      <c r="D33" s="7">
        <f t="shared" si="5"/>
        <v>10</v>
      </c>
      <c r="E33" s="7">
        <f t="shared" si="6"/>
        <v>5</v>
      </c>
      <c r="F33" s="10">
        <f t="shared" si="0"/>
        <v>14.999999999999998</v>
      </c>
      <c r="G33" s="10">
        <f t="shared" si="1"/>
        <v>6.0899347581163212</v>
      </c>
      <c r="H33" s="10">
        <f t="shared" si="2"/>
        <v>13.215039869062828</v>
      </c>
      <c r="I33" s="10">
        <f t="shared" si="7"/>
        <v>11.774686740744375</v>
      </c>
      <c r="J33" s="10">
        <f t="shared" si="8"/>
        <v>5.9995025542338674</v>
      </c>
      <c r="K33" s="10">
        <f t="shared" si="3"/>
        <v>1.8840532070377967</v>
      </c>
      <c r="L33" s="10">
        <f t="shared" si="9"/>
        <v>22.18413631576486</v>
      </c>
      <c r="M33" s="10">
        <f t="shared" si="10"/>
        <v>26.724041313160328</v>
      </c>
    </row>
    <row r="34" spans="2:13">
      <c r="B34" s="7">
        <f t="shared" si="4"/>
        <v>90</v>
      </c>
      <c r="C34" s="7">
        <v>28</v>
      </c>
      <c r="D34" s="7">
        <f t="shared" si="5"/>
        <v>10</v>
      </c>
      <c r="E34" s="7">
        <f t="shared" si="6"/>
        <v>5</v>
      </c>
      <c r="F34" s="10">
        <f t="shared" si="0"/>
        <v>14.999999999999998</v>
      </c>
      <c r="G34" s="10">
        <f t="shared" si="1"/>
        <v>6.1705240714107301</v>
      </c>
      <c r="H34" s="10">
        <f t="shared" si="2"/>
        <v>13.155140751825869</v>
      </c>
      <c r="I34" s="10">
        <f t="shared" si="7"/>
        <v>11.615299860545026</v>
      </c>
      <c r="J34" s="10">
        <f t="shared" si="8"/>
        <v>6.1759644874280486</v>
      </c>
      <c r="K34" s="10">
        <f t="shared" si="3"/>
        <v>1.9172293013837174</v>
      </c>
      <c r="L34" s="10">
        <f t="shared" si="9"/>
        <v>22.269193236995129</v>
      </c>
      <c r="M34" s="10">
        <f t="shared" si="10"/>
        <v>26.963908864854037</v>
      </c>
    </row>
    <row r="35" spans="2:13">
      <c r="B35" s="7">
        <f t="shared" si="4"/>
        <v>90</v>
      </c>
      <c r="C35" s="7">
        <v>29</v>
      </c>
      <c r="D35" s="7">
        <f t="shared" si="5"/>
        <v>10</v>
      </c>
      <c r="E35" s="7">
        <f t="shared" si="6"/>
        <v>5</v>
      </c>
      <c r="F35" s="10">
        <f t="shared" si="0"/>
        <v>14.999999999999998</v>
      </c>
      <c r="G35" s="10">
        <f t="shared" si="1"/>
        <v>6.2538029286060421</v>
      </c>
      <c r="H35" s="10">
        <f t="shared" si="2"/>
        <v>13.092954693243293</v>
      </c>
      <c r="I35" s="10">
        <f t="shared" si="7"/>
        <v>11.451356199393826</v>
      </c>
      <c r="J35" s="10">
        <f t="shared" si="8"/>
        <v>6.3475903927337773</v>
      </c>
      <c r="K35" s="10">
        <f t="shared" si="3"/>
        <v>1.9499493968513555</v>
      </c>
      <c r="L35" s="10">
        <f t="shared" si="9"/>
        <v>22.329565114138024</v>
      </c>
      <c r="M35" s="10">
        <f t="shared" si="10"/>
        <v>27.177661316601395</v>
      </c>
    </row>
    <row r="36" spans="2:13">
      <c r="B36" s="7">
        <f t="shared" si="4"/>
        <v>90</v>
      </c>
      <c r="C36" s="7">
        <v>30</v>
      </c>
      <c r="D36" s="7">
        <f t="shared" si="5"/>
        <v>10</v>
      </c>
      <c r="E36" s="7">
        <f t="shared" si="6"/>
        <v>5</v>
      </c>
      <c r="F36" s="10">
        <f t="shared" si="0"/>
        <v>14.999999999999998</v>
      </c>
      <c r="G36" s="10">
        <f t="shared" si="1"/>
        <v>6.3397459621556127</v>
      </c>
      <c r="H36" s="10">
        <f t="shared" si="2"/>
        <v>13.028468027429394</v>
      </c>
      <c r="I36" s="10">
        <f t="shared" si="7"/>
        <v>11.28298428414719</v>
      </c>
      <c r="J36" s="10">
        <f t="shared" si="8"/>
        <v>6.5142340137146961</v>
      </c>
      <c r="K36" s="10">
        <f t="shared" si="3"/>
        <v>1.9821680980213447</v>
      </c>
      <c r="L36" s="10">
        <f t="shared" si="9"/>
        <v>22.364771498512759</v>
      </c>
      <c r="M36" s="10">
        <f t="shared" si="10"/>
        <v>27.364771498512759</v>
      </c>
    </row>
    <row r="37" spans="2:13">
      <c r="B37" s="7">
        <f t="shared" si="4"/>
        <v>90</v>
      </c>
      <c r="C37" s="7">
        <v>31</v>
      </c>
      <c r="D37" s="7">
        <f t="shared" si="5"/>
        <v>10</v>
      </c>
      <c r="E37" s="7">
        <f t="shared" si="6"/>
        <v>5</v>
      </c>
      <c r="F37" s="10">
        <f t="shared" si="0"/>
        <v>14.999999999999998</v>
      </c>
      <c r="G37" s="10">
        <f t="shared" si="1"/>
        <v>6.4283269929788762</v>
      </c>
      <c r="H37" s="10">
        <f t="shared" si="2"/>
        <v>12.961666209928953</v>
      </c>
      <c r="I37" s="10">
        <f t="shared" si="7"/>
        <v>11.11031643776658</v>
      </c>
      <c r="J37" s="10">
        <f t="shared" si="8"/>
        <v>6.6757516123885061</v>
      </c>
      <c r="K37" s="10">
        <f t="shared" si="3"/>
        <v>2.0138415349772893</v>
      </c>
      <c r="L37" s="10">
        <f t="shared" si="9"/>
        <v>22.374416709115259</v>
      </c>
      <c r="M37" s="10">
        <f t="shared" si="10"/>
        <v>27.524797458215801</v>
      </c>
    </row>
    <row r="38" spans="2:13">
      <c r="B38" s="7">
        <f t="shared" si="4"/>
        <v>90</v>
      </c>
      <c r="C38" s="7">
        <v>32</v>
      </c>
      <c r="D38" s="7">
        <f t="shared" si="5"/>
        <v>10</v>
      </c>
      <c r="E38" s="7">
        <f t="shared" si="6"/>
        <v>5</v>
      </c>
      <c r="F38" s="10">
        <f t="shared" ref="F38:F69" si="11">E38+L*(1-COS(B38/180*PI()))</f>
        <v>14.999999999999998</v>
      </c>
      <c r="G38" s="10">
        <f t="shared" ref="G38:G69" si="12">E38+L*(1-COS(C38/180*PI()))</f>
        <v>6.5195190384357407</v>
      </c>
      <c r="H38" s="10">
        <f t="shared" ref="H38:H69" si="13">SQRT(2*g*(F38-G38))</f>
        <v>12.892533763642408</v>
      </c>
      <c r="I38" s="10">
        <f t="shared" si="7"/>
        <v>10.933488712889385</v>
      </c>
      <c r="J38" s="10">
        <f t="shared" si="8"/>
        <v>6.8320020061311366</v>
      </c>
      <c r="K38" s="10">
        <f t="shared" ref="K38:K69" si="14">(-J38-SQRT(J38*J38+2*g*G38))/(-g)</f>
        <v>2.0449273688378611</v>
      </c>
      <c r="L38" s="10">
        <f t="shared" si="9"/>
        <v>22.358190305867343</v>
      </c>
      <c r="M38" s="10">
        <f t="shared" si="10"/>
        <v>27.657382948199391</v>
      </c>
    </row>
    <row r="39" spans="2:13">
      <c r="B39" s="7">
        <f t="shared" si="4"/>
        <v>90</v>
      </c>
      <c r="C39" s="7">
        <v>33</v>
      </c>
      <c r="D39" s="7">
        <f t="shared" si="5"/>
        <v>10</v>
      </c>
      <c r="E39" s="7">
        <f t="shared" si="6"/>
        <v>5</v>
      </c>
      <c r="F39" s="10">
        <f t="shared" si="11"/>
        <v>14.999999999999998</v>
      </c>
      <c r="G39" s="10">
        <f t="shared" si="12"/>
        <v>6.6132943205457595</v>
      </c>
      <c r="H39" s="10">
        <f t="shared" si="13"/>
        <v>12.821054220199798</v>
      </c>
      <c r="I39" s="10">
        <f t="shared" si="7"/>
        <v>10.752640824514041</v>
      </c>
      <c r="J39" s="10">
        <f t="shared" si="8"/>
        <v>6.9828465983649588</v>
      </c>
      <c r="K39" s="10">
        <f t="shared" si="14"/>
        <v>2.07538479086368</v>
      </c>
      <c r="L39" s="10">
        <f t="shared" si="9"/>
        <v>22.315867228816341</v>
      </c>
      <c r="M39" s="10">
        <f t="shared" si="10"/>
        <v>27.762257578966612</v>
      </c>
    </row>
    <row r="40" spans="2:13">
      <c r="B40" s="7">
        <f t="shared" si="4"/>
        <v>90</v>
      </c>
      <c r="C40" s="7">
        <v>34</v>
      </c>
      <c r="D40" s="7">
        <f t="shared" si="5"/>
        <v>10</v>
      </c>
      <c r="E40" s="7">
        <f t="shared" si="6"/>
        <v>5</v>
      </c>
      <c r="F40" s="10">
        <f t="shared" si="11"/>
        <v>14.999999999999998</v>
      </c>
      <c r="G40" s="10">
        <f t="shared" si="12"/>
        <v>6.7096242744495829</v>
      </c>
      <c r="H40" s="10">
        <f t="shared" si="13"/>
        <v>12.747210056353042</v>
      </c>
      <c r="I40" s="10">
        <f t="shared" si="7"/>
        <v>10.567916081968141</v>
      </c>
      <c r="J40" s="10">
        <f t="shared" si="8"/>
        <v>7.1281494025635608</v>
      </c>
      <c r="K40" s="10">
        <f t="shared" si="14"/>
        <v>2.1051745162347277</v>
      </c>
      <c r="L40" s="10">
        <f t="shared" si="9"/>
        <v>22.24730762546648</v>
      </c>
      <c r="M40" s="10">
        <f t="shared" si="10"/>
        <v>27.839236660173945</v>
      </c>
    </row>
    <row r="41" spans="2:13">
      <c r="B41" s="7">
        <f t="shared" si="4"/>
        <v>90</v>
      </c>
      <c r="C41" s="7">
        <v>35</v>
      </c>
      <c r="D41" s="7">
        <f t="shared" si="5"/>
        <v>10</v>
      </c>
      <c r="E41" s="7">
        <f t="shared" si="6"/>
        <v>5</v>
      </c>
      <c r="F41" s="10">
        <f t="shared" si="11"/>
        <v>14.999999999999998</v>
      </c>
      <c r="G41" s="10">
        <f t="shared" si="12"/>
        <v>6.8084795571100818</v>
      </c>
      <c r="H41" s="10">
        <f t="shared" si="13"/>
        <v>12.670982624904921</v>
      </c>
      <c r="I41" s="10">
        <f t="shared" si="7"/>
        <v>10.379461320341161</v>
      </c>
      <c r="J41" s="10">
        <f t="shared" si="8"/>
        <v>7.2677770590589876</v>
      </c>
      <c r="K41" s="10">
        <f t="shared" si="14"/>
        <v>2.1342587734389142</v>
      </c>
      <c r="L41" s="10">
        <f t="shared" si="9"/>
        <v>22.152456386507978</v>
      </c>
      <c r="M41" s="10">
        <f t="shared" si="10"/>
        <v>27.888220750018441</v>
      </c>
    </row>
    <row r="42" spans="2:13">
      <c r="B42" s="7">
        <f t="shared" si="4"/>
        <v>90</v>
      </c>
      <c r="C42" s="7">
        <v>36</v>
      </c>
      <c r="D42" s="7">
        <f t="shared" si="5"/>
        <v>10</v>
      </c>
      <c r="E42" s="7">
        <f t="shared" si="6"/>
        <v>5</v>
      </c>
      <c r="F42" s="10">
        <f t="shared" si="11"/>
        <v>14.999999999999998</v>
      </c>
      <c r="G42" s="10">
        <f t="shared" si="12"/>
        <v>6.9098300562505255</v>
      </c>
      <c r="H42" s="10">
        <f t="shared" si="13"/>
        <v>12.59235207963507</v>
      </c>
      <c r="I42" s="10">
        <f t="shared" si="7"/>
        <v>10.187426831577483</v>
      </c>
      <c r="J42" s="10">
        <f t="shared" si="8"/>
        <v>7.4015988440839484</v>
      </c>
      <c r="K42" s="10">
        <f t="shared" si="14"/>
        <v>2.1626012900675486</v>
      </c>
      <c r="L42" s="10">
        <f t="shared" si="9"/>
        <v>22.031342408438224</v>
      </c>
      <c r="M42" s="10">
        <f t="shared" si="10"/>
        <v>27.909194931362954</v>
      </c>
    </row>
    <row r="43" spans="2:13">
      <c r="B43" s="7">
        <f t="shared" si="4"/>
        <v>90</v>
      </c>
      <c r="C43" s="7">
        <v>37</v>
      </c>
      <c r="D43" s="7">
        <f t="shared" si="5"/>
        <v>10</v>
      </c>
      <c r="E43" s="7">
        <f t="shared" si="6"/>
        <v>5</v>
      </c>
      <c r="F43" s="10">
        <f t="shared" si="11"/>
        <v>14.999999999999998</v>
      </c>
      <c r="G43" s="10">
        <f t="shared" si="12"/>
        <v>7.0136448995270717</v>
      </c>
      <c r="H43" s="10">
        <f t="shared" si="13"/>
        <v>12.511297293617051</v>
      </c>
      <c r="I43" s="10">
        <f t="shared" si="7"/>
        <v>9.9919662954411681</v>
      </c>
      <c r="J43" s="10">
        <f t="shared" si="8"/>
        <v>7.5294866704203045</v>
      </c>
      <c r="K43" s="10">
        <f t="shared" si="14"/>
        <v>2.1901672756798973</v>
      </c>
      <c r="L43" s="10">
        <f t="shared" si="9"/>
        <v>21.884077599971739</v>
      </c>
      <c r="M43" s="10">
        <f t="shared" si="10"/>
        <v>27.902227831492223</v>
      </c>
    </row>
    <row r="44" spans="2:13">
      <c r="B44" s="7">
        <f t="shared" si="4"/>
        <v>90</v>
      </c>
      <c r="C44" s="7">
        <v>38</v>
      </c>
      <c r="D44" s="7">
        <f t="shared" si="5"/>
        <v>10</v>
      </c>
      <c r="E44" s="7">
        <f t="shared" si="6"/>
        <v>5</v>
      </c>
      <c r="F44" s="10">
        <f t="shared" si="11"/>
        <v>14.999999999999998</v>
      </c>
      <c r="G44" s="10">
        <f t="shared" si="12"/>
        <v>7.1198924639327812</v>
      </c>
      <c r="H44" s="10">
        <f t="shared" si="13"/>
        <v>12.427795770244918</v>
      </c>
      <c r="I44" s="10">
        <f t="shared" si="7"/>
        <v>9.7932367105811302</v>
      </c>
      <c r="J44" s="10">
        <f t="shared" si="8"/>
        <v>7.6513150789549611</v>
      </c>
      <c r="K44" s="10">
        <f t="shared" si="14"/>
        <v>2.2169234022771507</v>
      </c>
      <c r="L44" s="10">
        <f t="shared" si="9"/>
        <v>21.710855647727012</v>
      </c>
      <c r="M44" s="10">
        <f t="shared" si="10"/>
        <v>27.867470400983596</v>
      </c>
    </row>
    <row r="45" spans="2:13">
      <c r="B45" s="7">
        <f t="shared" si="4"/>
        <v>90</v>
      </c>
      <c r="C45" s="7">
        <v>39</v>
      </c>
      <c r="D45" s="7">
        <f t="shared" si="5"/>
        <v>10</v>
      </c>
      <c r="E45" s="7">
        <f t="shared" si="6"/>
        <v>5</v>
      </c>
      <c r="F45" s="10">
        <f t="shared" si="11"/>
        <v>14.999999999999998</v>
      </c>
      <c r="G45" s="10">
        <f t="shared" si="12"/>
        <v>7.228540385430291</v>
      </c>
      <c r="H45" s="10">
        <f t="shared" si="13"/>
        <v>12.341823546201196</v>
      </c>
      <c r="I45" s="10">
        <f t="shared" si="7"/>
        <v>9.5913983259448106</v>
      </c>
      <c r="J45" s="10">
        <f t="shared" si="8"/>
        <v>7.7669612203634273</v>
      </c>
      <c r="K45" s="10">
        <f t="shared" si="14"/>
        <v>2.2428377828157045</v>
      </c>
      <c r="L45" s="10">
        <f t="shared" si="9"/>
        <v>21.511950555464317</v>
      </c>
      <c r="M45" s="10">
        <f t="shared" si="10"/>
        <v>27.805154465962694</v>
      </c>
    </row>
    <row r="46" spans="2:13">
      <c r="B46" s="7">
        <f t="shared" si="4"/>
        <v>90</v>
      </c>
      <c r="C46" s="7">
        <v>40</v>
      </c>
      <c r="D46" s="7">
        <f t="shared" si="5"/>
        <v>10</v>
      </c>
      <c r="E46" s="7">
        <f t="shared" si="6"/>
        <v>5</v>
      </c>
      <c r="F46" s="10">
        <f t="shared" si="11"/>
        <v>14.999999999999998</v>
      </c>
      <c r="G46" s="10">
        <f t="shared" si="12"/>
        <v>7.3395555688102201</v>
      </c>
      <c r="H46" s="10">
        <f t="shared" si="13"/>
        <v>12.253355085498814</v>
      </c>
      <c r="I46" s="10">
        <f t="shared" si="7"/>
        <v>9.3866145728100356</v>
      </c>
      <c r="J46" s="10">
        <f t="shared" si="8"/>
        <v>7.8763048260481829</v>
      </c>
      <c r="K46" s="10">
        <f t="shared" si="14"/>
        <v>2.2678799480900524</v>
      </c>
      <c r="L46" s="10">
        <f t="shared" si="9"/>
        <v>21.287714970125755</v>
      </c>
      <c r="M46" s="10">
        <f t="shared" si="10"/>
        <v>27.715591066991148</v>
      </c>
    </row>
    <row r="47" spans="2:13">
      <c r="B47" s="7">
        <f t="shared" si="4"/>
        <v>90</v>
      </c>
      <c r="C47" s="7">
        <v>41</v>
      </c>
      <c r="D47" s="7">
        <f t="shared" si="5"/>
        <v>10</v>
      </c>
      <c r="E47" s="7">
        <f t="shared" si="6"/>
        <v>5</v>
      </c>
      <c r="F47" s="10">
        <f t="shared" si="11"/>
        <v>14.999999999999998</v>
      </c>
      <c r="G47" s="10">
        <f t="shared" si="12"/>
        <v>7.4529041977722796</v>
      </c>
      <c r="H47" s="10">
        <f t="shared" si="13"/>
        <v>12.162363163615174</v>
      </c>
      <c r="I47" s="10">
        <f t="shared" si="7"/>
        <v>9.179051997728914</v>
      </c>
      <c r="J47" s="10">
        <f t="shared" si="8"/>
        <v>7.9792281673512839</v>
      </c>
      <c r="K47" s="10">
        <f t="shared" si="14"/>
        <v>2.2920208222258371</v>
      </c>
      <c r="L47" s="10">
        <f t="shared" si="9"/>
        <v>21.03857830708834</v>
      </c>
      <c r="M47" s="10">
        <f t="shared" si="10"/>
        <v>27.599168596993412</v>
      </c>
    </row>
    <row r="48" spans="2:13">
      <c r="B48" s="7">
        <f t="shared" si="4"/>
        <v>90</v>
      </c>
      <c r="C48" s="7">
        <v>42</v>
      </c>
      <c r="D48" s="7">
        <f t="shared" si="5"/>
        <v>10</v>
      </c>
      <c r="E48" s="7">
        <f t="shared" si="6"/>
        <v>5</v>
      </c>
      <c r="F48" s="10">
        <f t="shared" si="11"/>
        <v>14.999999999999998</v>
      </c>
      <c r="G48" s="10">
        <f t="shared" si="12"/>
        <v>7.568551745226058</v>
      </c>
      <c r="H48" s="10">
        <f t="shared" si="13"/>
        <v>12.068818740604618</v>
      </c>
      <c r="I48" s="10">
        <f t="shared" si="7"/>
        <v>8.968880196704923</v>
      </c>
      <c r="J48" s="10">
        <f t="shared" si="8"/>
        <v>8.07561600193592</v>
      </c>
      <c r="K48" s="10">
        <f t="shared" si="14"/>
        <v>2.3152326969425765</v>
      </c>
      <c r="L48" s="10">
        <f t="shared" si="9"/>
        <v>20.765044686372004</v>
      </c>
      <c r="M48" s="10">
        <f t="shared" si="10"/>
        <v>27.456350749960585</v>
      </c>
    </row>
    <row r="49" spans="2:13">
      <c r="B49" s="7">
        <f t="shared" si="4"/>
        <v>90</v>
      </c>
      <c r="C49" s="7">
        <v>43</v>
      </c>
      <c r="D49" s="7">
        <f t="shared" si="5"/>
        <v>10</v>
      </c>
      <c r="E49" s="7">
        <f t="shared" si="6"/>
        <v>5</v>
      </c>
      <c r="F49" s="10">
        <f t="shared" si="11"/>
        <v>14.999999999999998</v>
      </c>
      <c r="G49" s="10">
        <f t="shared" si="12"/>
        <v>7.6864629838082958</v>
      </c>
      <c r="H49" s="10">
        <f t="shared" si="13"/>
        <v>11.972690821922921</v>
      </c>
      <c r="I49" s="10">
        <f t="shared" si="7"/>
        <v>8.7562717509551984</v>
      </c>
      <c r="J49" s="10">
        <f t="shared" si="8"/>
        <v>8.1653555060867582</v>
      </c>
      <c r="K49" s="10">
        <f t="shared" si="14"/>
        <v>2.3374892046720195</v>
      </c>
      <c r="L49" s="10">
        <f t="shared" si="9"/>
        <v>20.467690691032338</v>
      </c>
      <c r="M49" s="10">
        <f t="shared" si="10"/>
        <v>27.287674291657325</v>
      </c>
    </row>
    <row r="50" spans="2:13">
      <c r="B50" s="7">
        <f t="shared" si="4"/>
        <v>90</v>
      </c>
      <c r="C50" s="7">
        <v>44</v>
      </c>
      <c r="D50" s="7">
        <f t="shared" si="5"/>
        <v>10</v>
      </c>
      <c r="E50" s="7">
        <f t="shared" si="6"/>
        <v>5</v>
      </c>
      <c r="F50" s="10">
        <f t="shared" si="11"/>
        <v>14.999999999999998</v>
      </c>
      <c r="G50" s="10">
        <f t="shared" si="12"/>
        <v>7.8066019966134883</v>
      </c>
      <c r="H50" s="10">
        <f t="shared" si="13"/>
        <v>11.87394630552015</v>
      </c>
      <c r="I50" s="10">
        <f t="shared" si="7"/>
        <v>8.5414021646447296</v>
      </c>
      <c r="J50" s="10">
        <f t="shared" si="8"/>
        <v>8.2483361915102584</v>
      </c>
      <c r="K50" s="10">
        <f t="shared" si="14"/>
        <v>2.3587652905505703</v>
      </c>
      <c r="L50" s="10">
        <f t="shared" si="9"/>
        <v>20.147162958597495</v>
      </c>
      <c r="M50" s="10">
        <f t="shared" si="10"/>
        <v>27.093746663187467</v>
      </c>
    </row>
    <row r="51" spans="2:13">
      <c r="B51" s="7">
        <f t="shared" si="4"/>
        <v>90</v>
      </c>
      <c r="C51" s="7">
        <v>45</v>
      </c>
      <c r="D51" s="7">
        <f t="shared" si="5"/>
        <v>10</v>
      </c>
      <c r="E51" s="7">
        <f t="shared" si="6"/>
        <v>5</v>
      </c>
      <c r="F51" s="10">
        <f t="shared" si="11"/>
        <v>14.999999999999998</v>
      </c>
      <c r="G51" s="10">
        <f t="shared" si="12"/>
        <v>7.9289321881345245</v>
      </c>
      <c r="H51" s="10">
        <f t="shared" si="13"/>
        <v>11.772549813552002</v>
      </c>
      <c r="I51" s="10">
        <f t="shared" si="7"/>
        <v>8.3244498050190465</v>
      </c>
      <c r="J51" s="10">
        <f t="shared" si="8"/>
        <v>8.3244498050190465</v>
      </c>
      <c r="K51" s="10">
        <f t="shared" si="14"/>
        <v>2.3790371832414068</v>
      </c>
      <c r="L51" s="10">
        <f t="shared" si="9"/>
        <v>19.80417561616699</v>
      </c>
      <c r="M51" s="10">
        <f t="shared" si="10"/>
        <v>26.875243428032466</v>
      </c>
    </row>
    <row r="52" spans="2:13">
      <c r="B52" s="7">
        <f t="shared" si="4"/>
        <v>90</v>
      </c>
      <c r="C52" s="7">
        <v>46</v>
      </c>
      <c r="D52" s="7">
        <f t="shared" si="5"/>
        <v>10</v>
      </c>
      <c r="E52" s="7">
        <f t="shared" si="6"/>
        <v>5</v>
      </c>
      <c r="F52" s="10">
        <f t="shared" si="11"/>
        <v>14.999999999999998</v>
      </c>
      <c r="G52" s="10">
        <f t="shared" si="12"/>
        <v>8.0534162954100275</v>
      </c>
      <c r="H52" s="10">
        <f t="shared" si="13"/>
        <v>11.668463506818858</v>
      </c>
      <c r="I52" s="10">
        <f t="shared" si="7"/>
        <v>8.1055958454070662</v>
      </c>
      <c r="J52" s="10">
        <f t="shared" si="8"/>
        <v>8.3935902092539134</v>
      </c>
      <c r="K52" s="10">
        <f t="shared" si="14"/>
        <v>2.3982823644822737</v>
      </c>
      <c r="L52" s="10">
        <f t="shared" si="9"/>
        <v>19.439507569660552</v>
      </c>
      <c r="M52" s="10">
        <f t="shared" si="10"/>
        <v>26.632905573047061</v>
      </c>
    </row>
    <row r="53" spans="2:13">
      <c r="B53" s="7">
        <f t="shared" si="4"/>
        <v>90</v>
      </c>
      <c r="C53" s="7">
        <v>47</v>
      </c>
      <c r="D53" s="7">
        <f t="shared" si="5"/>
        <v>10</v>
      </c>
      <c r="E53" s="7">
        <f t="shared" si="6"/>
        <v>5</v>
      </c>
      <c r="F53" s="10">
        <f t="shared" si="11"/>
        <v>14.999999999999998</v>
      </c>
      <c r="G53" s="10">
        <f t="shared" si="12"/>
        <v>8.180016399375015</v>
      </c>
      <c r="H53" s="10">
        <f t="shared" si="13"/>
        <v>11.561646879759374</v>
      </c>
      <c r="I53" s="10">
        <f t="shared" si="7"/>
        <v>7.8850242116175959</v>
      </c>
      <c r="J53" s="10">
        <f t="shared" si="8"/>
        <v>8.4556532423257504</v>
      </c>
      <c r="K53" s="10">
        <f t="shared" si="14"/>
        <v>2.4164795371969148</v>
      </c>
      <c r="L53" s="10">
        <f t="shared" si="9"/>
        <v>19.053999657676155</v>
      </c>
      <c r="M53" s="10">
        <f t="shared" si="10"/>
        <v>26.36753667386786</v>
      </c>
    </row>
    <row r="54" spans="2:13">
      <c r="B54" s="7">
        <f t="shared" si="4"/>
        <v>90</v>
      </c>
      <c r="C54" s="7">
        <v>48</v>
      </c>
      <c r="D54" s="7">
        <f t="shared" si="5"/>
        <v>10</v>
      </c>
      <c r="E54" s="7">
        <f t="shared" si="6"/>
        <v>5</v>
      </c>
      <c r="F54" s="10">
        <f t="shared" si="11"/>
        <v>14.999999999999998</v>
      </c>
      <c r="G54" s="10">
        <f t="shared" si="12"/>
        <v>8.3086939364114176</v>
      </c>
      <c r="H54" s="10">
        <f t="shared" si="13"/>
        <v>11.452056533493719</v>
      </c>
      <c r="I54" s="10">
        <f t="shared" si="7"/>
        <v>7.6629215323125761</v>
      </c>
      <c r="J54" s="10">
        <f t="shared" si="8"/>
        <v>8.5105365539404421</v>
      </c>
      <c r="K54" s="10">
        <f t="shared" si="14"/>
        <v>2.4336085919501564</v>
      </c>
      <c r="L54" s="10">
        <f t="shared" si="9"/>
        <v>18.648551680475745</v>
      </c>
      <c r="M54" s="10">
        <f t="shared" si="10"/>
        <v>26.079999935249685</v>
      </c>
    </row>
    <row r="55" spans="2:13">
      <c r="B55" s="7">
        <f t="shared" si="4"/>
        <v>90</v>
      </c>
      <c r="C55" s="7">
        <v>49</v>
      </c>
      <c r="D55" s="7">
        <f t="shared" si="5"/>
        <v>10</v>
      </c>
      <c r="E55" s="7">
        <f t="shared" si="6"/>
        <v>5</v>
      </c>
      <c r="F55" s="10">
        <f t="shared" si="11"/>
        <v>14.999999999999998</v>
      </c>
      <c r="G55" s="10">
        <f t="shared" si="12"/>
        <v>8.4394097100949264</v>
      </c>
      <c r="H55" s="10">
        <f t="shared" si="13"/>
        <v>11.339645924019825</v>
      </c>
      <c r="I55" s="10">
        <f t="shared" si="7"/>
        <v>7.4394770940086099</v>
      </c>
      <c r="J55" s="10">
        <f t="shared" si="8"/>
        <v>8.558139415191869</v>
      </c>
      <c r="K55" s="10">
        <f t="shared" si="14"/>
        <v>2.4496505714669876</v>
      </c>
      <c r="L55" s="10">
        <f t="shared" si="9"/>
        <v>18.224119314753757</v>
      </c>
      <c r="M55" s="10">
        <f t="shared" si="10"/>
        <v>25.771215116981477</v>
      </c>
    </row>
    <row r="56" spans="2:13">
      <c r="B56" s="7">
        <f t="shared" si="4"/>
        <v>90</v>
      </c>
      <c r="C56" s="7">
        <v>50</v>
      </c>
      <c r="D56" s="7">
        <f t="shared" si="5"/>
        <v>10</v>
      </c>
      <c r="E56" s="7">
        <f t="shared" si="6"/>
        <v>5</v>
      </c>
      <c r="F56" s="10">
        <f t="shared" si="11"/>
        <v>14.999999999999998</v>
      </c>
      <c r="G56" s="10">
        <f t="shared" si="12"/>
        <v>8.5721239031346066</v>
      </c>
      <c r="H56" s="10">
        <f t="shared" si="13"/>
        <v>11.224365082202274</v>
      </c>
      <c r="I56" s="10">
        <f t="shared" si="7"/>
        <v>7.2148828014378568</v>
      </c>
      <c r="J56" s="10">
        <f t="shared" si="8"/>
        <v>8.5983624987597427</v>
      </c>
      <c r="K56" s="10">
        <f t="shared" si="14"/>
        <v>2.4645876328726928</v>
      </c>
      <c r="L56" s="10">
        <f t="shared" si="9"/>
        <v>17.78171092504963</v>
      </c>
      <c r="M56" s="10">
        <f t="shared" si="10"/>
        <v>25.442155356239411</v>
      </c>
    </row>
    <row r="57" spans="2:13">
      <c r="B57" s="7">
        <f t="shared" si="4"/>
        <v>90</v>
      </c>
      <c r="C57" s="7">
        <v>51</v>
      </c>
      <c r="D57" s="7">
        <f t="shared" si="5"/>
        <v>10</v>
      </c>
      <c r="E57" s="7">
        <f t="shared" si="6"/>
        <v>5</v>
      </c>
      <c r="F57" s="10">
        <f t="shared" si="11"/>
        <v>14.999999999999998</v>
      </c>
      <c r="G57" s="10">
        <f t="shared" si="12"/>
        <v>8.7067960895016245</v>
      </c>
      <c r="H57" s="10">
        <f t="shared" si="13"/>
        <v>11.106160301641975</v>
      </c>
      <c r="I57" s="10">
        <f t="shared" si="7"/>
        <v>6.9893331440915087</v>
      </c>
      <c r="J57" s="10">
        <f t="shared" si="8"/>
        <v>8.6311076257147938</v>
      </c>
      <c r="K57" s="10">
        <f t="shared" si="14"/>
        <v>2.4784030072421404</v>
      </c>
      <c r="L57" s="10">
        <f t="shared" si="9"/>
        <v>17.322384282933559</v>
      </c>
      <c r="M57" s="10">
        <f t="shared" si="10"/>
        <v>25.093843897503266</v>
      </c>
    </row>
    <row r="58" spans="2:13">
      <c r="B58" s="7">
        <f t="shared" si="4"/>
        <v>90</v>
      </c>
      <c r="C58" s="7">
        <v>52</v>
      </c>
      <c r="D58" s="7">
        <f t="shared" si="5"/>
        <v>10</v>
      </c>
      <c r="E58" s="7">
        <f t="shared" si="6"/>
        <v>5</v>
      </c>
      <c r="F58" s="10">
        <f t="shared" si="11"/>
        <v>14.999999999999998</v>
      </c>
      <c r="G58" s="10">
        <f t="shared" si="12"/>
        <v>8.8433852467434164</v>
      </c>
      <c r="H58" s="10">
        <f t="shared" si="13"/>
        <v>10.98497378985626</v>
      </c>
      <c r="I58" s="10">
        <f t="shared" si="7"/>
        <v>6.7630251698765935</v>
      </c>
      <c r="J58" s="10">
        <f t="shared" si="8"/>
        <v>8.6562774744947202</v>
      </c>
      <c r="K58" s="10">
        <f t="shared" si="14"/>
        <v>2.4910809559691685</v>
      </c>
      <c r="L58" s="10">
        <f t="shared" si="9"/>
        <v>16.847243205419733</v>
      </c>
      <c r="M58" s="10">
        <f t="shared" si="10"/>
        <v>24.727350741486951</v>
      </c>
    </row>
    <row r="59" spans="2:13">
      <c r="B59" s="7">
        <f t="shared" si="4"/>
        <v>90</v>
      </c>
      <c r="C59" s="7">
        <v>53</v>
      </c>
      <c r="D59" s="7">
        <f t="shared" si="5"/>
        <v>10</v>
      </c>
      <c r="E59" s="7">
        <f t="shared" si="6"/>
        <v>5</v>
      </c>
      <c r="F59" s="10">
        <f t="shared" si="11"/>
        <v>14.999999999999998</v>
      </c>
      <c r="G59" s="10">
        <f t="shared" si="12"/>
        <v>8.9818497684795169</v>
      </c>
      <c r="H59" s="10">
        <f t="shared" si="13"/>
        <v>10.860743277409766</v>
      </c>
      <c r="I59" s="10">
        <f t="shared" si="7"/>
        <v>6.5361584669428119</v>
      </c>
      <c r="J59" s="10">
        <f t="shared" si="8"/>
        <v>8.673775246846855</v>
      </c>
      <c r="K59" s="10">
        <f t="shared" si="14"/>
        <v>2.5026067233788805</v>
      </c>
      <c r="L59" s="10">
        <f t="shared" si="9"/>
        <v>16.357434124440879</v>
      </c>
      <c r="M59" s="10">
        <f t="shared" si="10"/>
        <v>24.343789224913806</v>
      </c>
    </row>
    <row r="60" spans="2:13">
      <c r="B60" s="7">
        <f t="shared" si="4"/>
        <v>90</v>
      </c>
      <c r="C60" s="7">
        <v>54</v>
      </c>
      <c r="D60" s="7">
        <f t="shared" si="5"/>
        <v>10</v>
      </c>
      <c r="E60" s="7">
        <f t="shared" si="6"/>
        <v>5</v>
      </c>
      <c r="F60" s="10">
        <f t="shared" si="11"/>
        <v>14.999999999999998</v>
      </c>
      <c r="G60" s="10">
        <f t="shared" si="12"/>
        <v>9.1221474770752682</v>
      </c>
      <c r="H60" s="10">
        <f t="shared" si="13"/>
        <v>10.73340157868533</v>
      </c>
      <c r="I60" s="10">
        <f t="shared" si="7"/>
        <v>6.3089351548839856</v>
      </c>
      <c r="J60" s="10">
        <f t="shared" si="8"/>
        <v>8.6835042846073218</v>
      </c>
      <c r="K60" s="10">
        <f t="shared" si="14"/>
        <v>2.5129664849030595</v>
      </c>
      <c r="L60" s="10">
        <f t="shared" si="9"/>
        <v>15.854142599650149</v>
      </c>
      <c r="M60" s="10">
        <f t="shared" si="10"/>
        <v>23.944312543399626</v>
      </c>
    </row>
    <row r="61" spans="2:13">
      <c r="B61" s="7">
        <f t="shared" si="4"/>
        <v>90</v>
      </c>
      <c r="C61" s="7">
        <v>55</v>
      </c>
      <c r="D61" s="7">
        <f t="shared" si="5"/>
        <v>10</v>
      </c>
      <c r="E61" s="7">
        <f t="shared" si="6"/>
        <v>5</v>
      </c>
      <c r="F61" s="10">
        <f t="shared" si="11"/>
        <v>14.999999999999998</v>
      </c>
      <c r="G61" s="10">
        <f t="shared" si="12"/>
        <v>9.2642356364895377</v>
      </c>
      <c r="H61" s="10">
        <f t="shared" si="13"/>
        <v>10.602876096833587</v>
      </c>
      <c r="I61" s="10">
        <f t="shared" si="7"/>
        <v>6.0815598866934986</v>
      </c>
      <c r="J61" s="10">
        <f t="shared" si="8"/>
        <v>8.6853676300641194</v>
      </c>
      <c r="K61" s="10">
        <f t="shared" si="14"/>
        <v>2.5221472900176645</v>
      </c>
      <c r="L61" s="10">
        <f t="shared" si="9"/>
        <v>15.338589787304143</v>
      </c>
      <c r="M61" s="10">
        <f t="shared" si="10"/>
        <v>23.530110230194062</v>
      </c>
    </row>
    <row r="62" spans="2:13">
      <c r="B62" s="7">
        <f t="shared" si="4"/>
        <v>90</v>
      </c>
      <c r="C62" s="7">
        <v>56</v>
      </c>
      <c r="D62" s="7">
        <f t="shared" si="5"/>
        <v>10</v>
      </c>
      <c r="E62" s="7">
        <f t="shared" si="6"/>
        <v>5</v>
      </c>
      <c r="F62" s="10">
        <f t="shared" si="11"/>
        <v>14.999999999999998</v>
      </c>
      <c r="G62" s="10">
        <f t="shared" si="12"/>
        <v>9.4080709652925325</v>
      </c>
      <c r="H62" s="10">
        <f t="shared" si="13"/>
        <v>10.4690882640403</v>
      </c>
      <c r="I62" s="10">
        <f t="shared" si="7"/>
        <v>5.8542398630602159</v>
      </c>
      <c r="J62" s="10">
        <f t="shared" si="8"/>
        <v>8.6792675212844461</v>
      </c>
      <c r="K62" s="10">
        <f t="shared" si="14"/>
        <v>2.5301369989963125</v>
      </c>
      <c r="L62" s="10">
        <f t="shared" si="9"/>
        <v>14.812028878527759</v>
      </c>
      <c r="M62" s="10">
        <f t="shared" si="10"/>
        <v>23.102404604078174</v>
      </c>
    </row>
    <row r="63" spans="2:13">
      <c r="B63" s="7">
        <f t="shared" si="4"/>
        <v>90</v>
      </c>
      <c r="C63" s="7">
        <v>57</v>
      </c>
      <c r="D63" s="7">
        <f t="shared" si="5"/>
        <v>10</v>
      </c>
      <c r="E63" s="7">
        <f t="shared" si="6"/>
        <v>5</v>
      </c>
      <c r="F63" s="10">
        <f t="shared" si="11"/>
        <v>14.999999999999998</v>
      </c>
      <c r="G63" s="10">
        <f t="shared" si="12"/>
        <v>9.5536096498497276</v>
      </c>
      <c r="H63" s="10">
        <f t="shared" si="13"/>
        <v>10.331952906539271</v>
      </c>
      <c r="I63" s="10">
        <f t="shared" si="7"/>
        <v>5.6271848608382546</v>
      </c>
      <c r="J63" s="10">
        <f t="shared" si="8"/>
        <v>8.6651048121126646</v>
      </c>
      <c r="K63" s="10">
        <f t="shared" si="14"/>
        <v>2.5369242123581048</v>
      </c>
      <c r="L63" s="10">
        <f t="shared" si="9"/>
        <v>14.27574152087554</v>
      </c>
      <c r="M63" s="10">
        <f t="shared" si="10"/>
        <v>22.66244720032978</v>
      </c>
    </row>
    <row r="64" spans="2:13">
      <c r="B64" s="7">
        <f t="shared" si="4"/>
        <v>90</v>
      </c>
      <c r="C64" s="7">
        <v>58</v>
      </c>
      <c r="D64" s="7">
        <f t="shared" si="5"/>
        <v>10</v>
      </c>
      <c r="E64" s="7">
        <f t="shared" si="6"/>
        <v>5</v>
      </c>
      <c r="F64" s="10">
        <f t="shared" si="11"/>
        <v>14.999999999999998</v>
      </c>
      <c r="G64" s="10">
        <f t="shared" si="12"/>
        <v>9.7008073576679514</v>
      </c>
      <c r="H64" s="10">
        <f t="shared" si="13"/>
        <v>10.191377521694902</v>
      </c>
      <c r="I64" s="10">
        <f t="shared" si="7"/>
        <v>5.4006072778193852</v>
      </c>
      <c r="J64" s="10">
        <f t="shared" si="8"/>
        <v>8.6427783044847555</v>
      </c>
      <c r="K64" s="10">
        <f t="shared" si="14"/>
        <v>2.5424981916739062</v>
      </c>
      <c r="L64" s="10">
        <f t="shared" si="9"/>
        <v>13.731034237796724</v>
      </c>
      <c r="M64" s="10">
        <f t="shared" si="10"/>
        <v>22.211515199360981</v>
      </c>
    </row>
    <row r="65" spans="2:13">
      <c r="B65" s="7">
        <f t="shared" si="4"/>
        <v>90</v>
      </c>
      <c r="C65" s="7">
        <v>59</v>
      </c>
      <c r="D65" s="7">
        <f t="shared" si="5"/>
        <v>10</v>
      </c>
      <c r="E65" s="7">
        <f t="shared" si="6"/>
        <v>5</v>
      </c>
      <c r="F65" s="10">
        <f t="shared" si="11"/>
        <v>14.999999999999998</v>
      </c>
      <c r="G65" s="10">
        <f t="shared" si="12"/>
        <v>9.8496192508994564</v>
      </c>
      <c r="H65" s="10">
        <f t="shared" si="13"/>
        <v>10.047261451876857</v>
      </c>
      <c r="I65" s="10">
        <f t="shared" si="7"/>
        <v>5.1747221962926542</v>
      </c>
      <c r="J65" s="10">
        <f t="shared" si="8"/>
        <v>8.61218397815367</v>
      </c>
      <c r="K65" s="10">
        <f t="shared" si="14"/>
        <v>2.5468487701312981</v>
      </c>
      <c r="L65" s="10">
        <f t="shared" si="9"/>
        <v>13.179234861399076</v>
      </c>
      <c r="M65" s="10">
        <f t="shared" si="10"/>
        <v>21.7509078684202</v>
      </c>
    </row>
    <row r="66" spans="2:13">
      <c r="B66" s="7">
        <f t="shared" si="4"/>
        <v>90</v>
      </c>
      <c r="C66" s="7">
        <v>60</v>
      </c>
      <c r="D66" s="7">
        <f t="shared" si="5"/>
        <v>10</v>
      </c>
      <c r="E66" s="7">
        <f t="shared" si="6"/>
        <v>5</v>
      </c>
      <c r="F66" s="10">
        <f t="shared" si="11"/>
        <v>14.999999999999998</v>
      </c>
      <c r="G66" s="10">
        <f t="shared" si="12"/>
        <v>10</v>
      </c>
      <c r="H66" s="10">
        <f t="shared" si="13"/>
        <v>9.8994949366116636</v>
      </c>
      <c r="I66" s="10">
        <f t="shared" si="7"/>
        <v>4.9497474683058327</v>
      </c>
      <c r="J66" s="10">
        <f t="shared" si="8"/>
        <v>8.5732140997411221</v>
      </c>
      <c r="K66" s="10">
        <f t="shared" si="14"/>
        <v>2.5499662509309311</v>
      </c>
      <c r="L66" s="10">
        <f t="shared" si="9"/>
        <v>12.621688994810691</v>
      </c>
      <c r="M66" s="10">
        <f t="shared" si="10"/>
        <v>21.281943032655079</v>
      </c>
    </row>
    <row r="67" spans="2:13">
      <c r="B67" s="7">
        <f t="shared" si="4"/>
        <v>90</v>
      </c>
      <c r="C67" s="7">
        <v>61</v>
      </c>
      <c r="D67" s="7">
        <f t="shared" si="5"/>
        <v>10</v>
      </c>
      <c r="E67" s="7">
        <f t="shared" si="6"/>
        <v>5</v>
      </c>
      <c r="F67" s="10">
        <f t="shared" si="11"/>
        <v>14.999999999999998</v>
      </c>
      <c r="G67" s="10">
        <f t="shared" si="12"/>
        <v>10.15190379753663</v>
      </c>
      <c r="H67" s="10">
        <f t="shared" si="13"/>
        <v>9.7479580204411036</v>
      </c>
      <c r="I67" s="10">
        <f t="shared" si="7"/>
        <v>4.7259038260672872</v>
      </c>
      <c r="J67" s="10">
        <f t="shared" si="8"/>
        <v>8.5257561890453211</v>
      </c>
      <c r="K67" s="10">
        <f t="shared" si="14"/>
        <v>2.5518412911773907</v>
      </c>
      <c r="L67" s="10">
        <f t="shared" si="9"/>
        <v>12.059756521491718</v>
      </c>
      <c r="M67" s="10">
        <f t="shared" si="10"/>
        <v>20.805953592885675</v>
      </c>
    </row>
    <row r="68" spans="2:13">
      <c r="B68" s="7">
        <f t="shared" si="4"/>
        <v>90</v>
      </c>
      <c r="C68" s="7">
        <v>62</v>
      </c>
      <c r="D68" s="7">
        <f t="shared" si="5"/>
        <v>10</v>
      </c>
      <c r="E68" s="7">
        <f t="shared" si="6"/>
        <v>5</v>
      </c>
      <c r="F68" s="10">
        <f t="shared" si="11"/>
        <v>14.999999999999998</v>
      </c>
      <c r="G68" s="10">
        <f t="shared" si="12"/>
        <v>10.305284372141092</v>
      </c>
      <c r="H68" s="10">
        <f t="shared" si="13"/>
        <v>9.5925192888017996</v>
      </c>
      <c r="I68" s="10">
        <f t="shared" si="7"/>
        <v>4.5034150215675828</v>
      </c>
      <c r="J68" s="10">
        <f t="shared" si="8"/>
        <v>8.469691815500374</v>
      </c>
      <c r="K68" s="10">
        <f t="shared" si="14"/>
        <v>2.5524647684113404</v>
      </c>
      <c r="L68" s="10">
        <f t="shared" si="9"/>
        <v>11.494808180085652</v>
      </c>
      <c r="M68" s="10">
        <f t="shared" si="10"/>
        <v>20.32428410867492</v>
      </c>
    </row>
    <row r="69" spans="2:13">
      <c r="B69" s="7">
        <f t="shared" si="4"/>
        <v>90</v>
      </c>
      <c r="C69" s="7">
        <v>63</v>
      </c>
      <c r="D69" s="7">
        <f t="shared" si="5"/>
        <v>10</v>
      </c>
      <c r="E69" s="7">
        <f t="shared" si="6"/>
        <v>5</v>
      </c>
      <c r="F69" s="10">
        <f t="shared" si="11"/>
        <v>14.999999999999998</v>
      </c>
      <c r="G69" s="10">
        <f t="shared" si="12"/>
        <v>10.460095002604533</v>
      </c>
      <c r="H69" s="10">
        <f t="shared" si="13"/>
        <v>9.4330343977402702</v>
      </c>
      <c r="I69" s="10">
        <f t="shared" si="7"/>
        <v>4.2825080002904405</v>
      </c>
      <c r="J69" s="10">
        <f t="shared" si="8"/>
        <v>8.4048951912798717</v>
      </c>
      <c r="K69" s="10">
        <f t="shared" si="14"/>
        <v>2.5518276262737314</v>
      </c>
      <c r="L69" s="10">
        <f t="shared" si="9"/>
        <v>10.92822222487942</v>
      </c>
      <c r="M69" s="10">
        <f t="shared" si="10"/>
        <v>19.838287466763099</v>
      </c>
    </row>
    <row r="70" spans="2:13">
      <c r="B70" s="7">
        <f t="shared" si="4"/>
        <v>90</v>
      </c>
      <c r="C70" s="7">
        <v>64</v>
      </c>
      <c r="D70" s="7">
        <f t="shared" si="5"/>
        <v>10</v>
      </c>
      <c r="E70" s="7">
        <f t="shared" si="6"/>
        <v>5</v>
      </c>
      <c r="F70" s="10">
        <f t="shared" ref="F70:F96" si="15">E70+L*(1-COS(B70/180*PI()))</f>
        <v>14.999999999999998</v>
      </c>
      <c r="G70" s="10">
        <f t="shared" ref="G70:G96" si="16">E70+L*(1-COS(C70/180*PI()))</f>
        <v>10.616288532109227</v>
      </c>
      <c r="H70" s="10">
        <f t="shared" ref="H70:H96" si="17">SQRT(2*g*(F70-G70))</f>
        <v>9.2693443549508459</v>
      </c>
      <c r="I70" s="10">
        <f t="shared" si="7"/>
        <v>4.063413114862664</v>
      </c>
      <c r="J70" s="10">
        <f t="shared" si="8"/>
        <v>8.3312315193266127</v>
      </c>
      <c r="K70" s="10">
        <f t="shared" ref="K70:K96" si="18">(-J70-SQRT(J70*J70+2*g*G70))/(-g)</f>
        <v>2.5499206949525131</v>
      </c>
      <c r="L70" s="10">
        <f t="shared" si="9"/>
        <v>10.361381193729759</v>
      </c>
      <c r="M70" s="10">
        <f t="shared" si="10"/>
        <v>19.349321656721429</v>
      </c>
    </row>
    <row r="71" spans="2:13">
      <c r="B71" s="7">
        <f t="shared" ref="B71:B96" si="19">$B$3</f>
        <v>90</v>
      </c>
      <c r="C71" s="7">
        <v>65</v>
      </c>
      <c r="D71" s="7">
        <f t="shared" ref="D71:D96" si="20">$D$3</f>
        <v>10</v>
      </c>
      <c r="E71" s="7">
        <f t="shared" ref="E71:E96" si="21">$E$3</f>
        <v>5</v>
      </c>
      <c r="F71" s="10">
        <f t="shared" si="15"/>
        <v>14.999999999999998</v>
      </c>
      <c r="G71" s="10">
        <f t="shared" si="16"/>
        <v>10.773817382593005</v>
      </c>
      <c r="H71" s="10">
        <f t="shared" si="17"/>
        <v>9.101273498866906</v>
      </c>
      <c r="I71" s="10">
        <f t="shared" si="7"/>
        <v>3.8463643857178256</v>
      </c>
      <c r="J71" s="10">
        <f t="shared" si="8"/>
        <v>8.2485550439733739</v>
      </c>
      <c r="K71" s="10">
        <f t="shared" si="18"/>
        <v>2.5467344809764332</v>
      </c>
      <c r="L71" s="10">
        <f t="shared" si="9"/>
        <v>9.7956688075073242</v>
      </c>
      <c r="M71" s="10">
        <f t="shared" si="10"/>
        <v>18.858746677873825</v>
      </c>
    </row>
    <row r="72" spans="2:13">
      <c r="B72" s="7">
        <f t="shared" si="19"/>
        <v>90</v>
      </c>
      <c r="C72" s="7">
        <v>66</v>
      </c>
      <c r="D72" s="7">
        <f t="shared" si="20"/>
        <v>10</v>
      </c>
      <c r="E72" s="7">
        <f t="shared" si="21"/>
        <v>5</v>
      </c>
      <c r="F72" s="10">
        <f t="shared" si="15"/>
        <v>14.999999999999998</v>
      </c>
      <c r="G72" s="10">
        <f t="shared" si="16"/>
        <v>10.932633569241997</v>
      </c>
      <c r="H72" s="10">
        <f t="shared" si="17"/>
        <v>8.9286271085120834</v>
      </c>
      <c r="I72" s="10">
        <f t="shared" si="7"/>
        <v>3.6315998173917934</v>
      </c>
      <c r="J72" s="10">
        <f t="shared" si="8"/>
        <v>8.1567067379658038</v>
      </c>
      <c r="K72" s="10">
        <f t="shared" si="18"/>
        <v>2.5422589195043264</v>
      </c>
      <c r="L72" s="10">
        <f t="shared" si="9"/>
        <v>9.23246702783457</v>
      </c>
      <c r="M72" s="10">
        <f t="shared" si="10"/>
        <v>18.36792160426058</v>
      </c>
    </row>
    <row r="73" spans="2:13">
      <c r="B73" s="7">
        <f t="shared" si="19"/>
        <v>90</v>
      </c>
      <c r="C73" s="7">
        <v>67</v>
      </c>
      <c r="D73" s="7">
        <f t="shared" si="20"/>
        <v>10</v>
      </c>
      <c r="E73" s="7">
        <f t="shared" si="21"/>
        <v>5</v>
      </c>
      <c r="F73" s="10">
        <f t="shared" si="15"/>
        <v>14.999999999999998</v>
      </c>
      <c r="G73" s="10">
        <f t="shared" si="16"/>
        <v>11.092688715107263</v>
      </c>
      <c r="H73" s="10">
        <f t="shared" si="17"/>
        <v>8.7511885583558087</v>
      </c>
      <c r="I73" s="10">
        <f t="shared" ref="I73:I96" si="22">H73*COS(C73*PI()/180)</f>
        <v>3.4193617810287873</v>
      </c>
      <c r="J73" s="10">
        <f t="shared" ref="J73:J96" si="23">H73*SIN(C73*PI()/180)</f>
        <v>8.0555115414439857</v>
      </c>
      <c r="K73" s="10">
        <f t="shared" si="18"/>
        <v>2.536483080393158</v>
      </c>
      <c r="L73" s="10">
        <f t="shared" ref="L73:L96" si="24">I73*K73</f>
        <v>8.6731533033225325</v>
      </c>
      <c r="M73" s="10">
        <f t="shared" ref="M73:M96" si="25">L73+D73*SIN(C73/180*PI())</f>
        <v>17.878201837846937</v>
      </c>
    </row>
    <row r="74" spans="2:13">
      <c r="B74" s="7">
        <f t="shared" si="19"/>
        <v>90</v>
      </c>
      <c r="C74" s="7">
        <v>68</v>
      </c>
      <c r="D74" s="7">
        <f t="shared" si="20"/>
        <v>10</v>
      </c>
      <c r="E74" s="7">
        <f t="shared" si="21"/>
        <v>5</v>
      </c>
      <c r="F74" s="10">
        <f t="shared" si="15"/>
        <v>14.999999999999998</v>
      </c>
      <c r="G74" s="10">
        <f t="shared" si="16"/>
        <v>11.253934065840879</v>
      </c>
      <c r="H74" s="10">
        <f t="shared" si="17"/>
        <v>8.5687159078544983</v>
      </c>
      <c r="I74" s="10">
        <f t="shared" si="22"/>
        <v>3.2098974761901071</v>
      </c>
      <c r="J74" s="10">
        <f t="shared" si="23"/>
        <v>7.9447750441322826</v>
      </c>
      <c r="K74" s="10">
        <f t="shared" si="18"/>
        <v>2.5293948168453002</v>
      </c>
      <c r="L74" s="10">
        <f t="shared" si="24"/>
        <v>8.1190980388800682</v>
      </c>
      <c r="M74" s="10">
        <f t="shared" si="25"/>
        <v>17.390936584547941</v>
      </c>
    </row>
    <row r="75" spans="2:13">
      <c r="B75" s="7">
        <f t="shared" si="19"/>
        <v>90</v>
      </c>
      <c r="C75" s="7">
        <v>69</v>
      </c>
      <c r="D75" s="7">
        <f t="shared" si="20"/>
        <v>10</v>
      </c>
      <c r="E75" s="7">
        <f t="shared" si="21"/>
        <v>5</v>
      </c>
      <c r="F75" s="10">
        <f t="shared" si="15"/>
        <v>14.999999999999998</v>
      </c>
      <c r="G75" s="10">
        <f t="shared" si="16"/>
        <v>11.416320504546999</v>
      </c>
      <c r="H75" s="10">
        <f t="shared" si="17"/>
        <v>8.3809377823056774</v>
      </c>
      <c r="I75" s="10">
        <f t="shared" si="22"/>
        <v>3.0034594883116226</v>
      </c>
      <c r="J75" s="10">
        <f t="shared" si="23"/>
        <v>7.8242794692514464</v>
      </c>
      <c r="K75" s="10">
        <f t="shared" si="18"/>
        <v>2.5209803420928214</v>
      </c>
      <c r="L75" s="10">
        <f t="shared" si="24"/>
        <v>7.5716623283057647</v>
      </c>
      <c r="M75" s="10">
        <f t="shared" si="25"/>
        <v>16.907466593277782</v>
      </c>
    </row>
    <row r="76" spans="2:13">
      <c r="B76" s="7">
        <f t="shared" si="19"/>
        <v>90</v>
      </c>
      <c r="C76" s="7">
        <v>70</v>
      </c>
      <c r="D76" s="7">
        <f t="shared" si="20"/>
        <v>10</v>
      </c>
      <c r="E76" s="7">
        <f t="shared" si="21"/>
        <v>5</v>
      </c>
      <c r="F76" s="10">
        <f t="shared" si="15"/>
        <v>14.999999999999998</v>
      </c>
      <c r="G76" s="10">
        <f t="shared" si="16"/>
        <v>11.57979856674331</v>
      </c>
      <c r="H76" s="10">
        <f t="shared" si="17"/>
        <v>8.1875483566102432</v>
      </c>
      <c r="I76" s="10">
        <f t="shared" si="22"/>
        <v>2.8003064624136798</v>
      </c>
      <c r="J76" s="10">
        <f t="shared" si="23"/>
        <v>7.6937787730344365</v>
      </c>
      <c r="K76" s="10">
        <f t="shared" si="18"/>
        <v>2.511223715019911</v>
      </c>
      <c r="L76" s="10">
        <f t="shared" si="24"/>
        <v>7.0321959977367454</v>
      </c>
      <c r="M76" s="10">
        <f t="shared" si="25"/>
        <v>16.429122205595828</v>
      </c>
    </row>
    <row r="77" spans="2:13">
      <c r="B77" s="7">
        <f t="shared" si="19"/>
        <v>90</v>
      </c>
      <c r="C77" s="7">
        <v>71</v>
      </c>
      <c r="D77" s="7">
        <f t="shared" si="20"/>
        <v>10</v>
      </c>
      <c r="E77" s="7">
        <f t="shared" si="21"/>
        <v>5</v>
      </c>
      <c r="F77" s="10">
        <f t="shared" si="15"/>
        <v>14.999999999999998</v>
      </c>
      <c r="G77" s="10">
        <f t="shared" si="16"/>
        <v>11.744318455428433</v>
      </c>
      <c r="H77" s="10">
        <f t="shared" si="17"/>
        <v>7.9882011913573319</v>
      </c>
      <c r="I77" s="10">
        <f t="shared" si="22"/>
        <v>2.6007039193026675</v>
      </c>
      <c r="J77" s="10">
        <f t="shared" si="23"/>
        <v>7.5529926120529494</v>
      </c>
      <c r="K77" s="10">
        <f t="shared" si="18"/>
        <v>2.500106209329207</v>
      </c>
      <c r="L77" s="10">
        <f t="shared" si="24"/>
        <v>6.5020360172754037</v>
      </c>
      <c r="M77" s="10">
        <f t="shared" si="25"/>
        <v>15.957221773268571</v>
      </c>
    </row>
    <row r="78" spans="2:13">
      <c r="B78" s="7">
        <f t="shared" si="19"/>
        <v>90</v>
      </c>
      <c r="C78" s="7">
        <v>72</v>
      </c>
      <c r="D78" s="7">
        <f t="shared" si="20"/>
        <v>10</v>
      </c>
      <c r="E78" s="7">
        <f t="shared" si="21"/>
        <v>5</v>
      </c>
      <c r="F78" s="10">
        <f t="shared" si="15"/>
        <v>14.999999999999998</v>
      </c>
      <c r="G78" s="10">
        <f t="shared" si="16"/>
        <v>11.909830056250525</v>
      </c>
      <c r="H78" s="10">
        <f t="shared" si="17"/>
        <v>7.7825015835198945</v>
      </c>
      <c r="I78" s="10">
        <f t="shared" si="22"/>
        <v>2.4049252480575869</v>
      </c>
      <c r="J78" s="10">
        <f t="shared" si="23"/>
        <v>7.4015988440839466</v>
      </c>
      <c r="K78" s="10">
        <f t="shared" si="18"/>
        <v>2.4876055320316453</v>
      </c>
      <c r="L78" s="10">
        <f t="shared" si="24"/>
        <v>5.9825053511906301</v>
      </c>
      <c r="M78" s="10">
        <f t="shared" si="25"/>
        <v>15.493070514142165</v>
      </c>
    </row>
    <row r="79" spans="2:13">
      <c r="B79" s="7">
        <f t="shared" si="19"/>
        <v>90</v>
      </c>
      <c r="C79" s="7">
        <v>73</v>
      </c>
      <c r="D79" s="7">
        <f t="shared" si="20"/>
        <v>10</v>
      </c>
      <c r="E79" s="7">
        <f t="shared" si="21"/>
        <v>5</v>
      </c>
      <c r="F79" s="10">
        <f t="shared" si="15"/>
        <v>14.999999999999998</v>
      </c>
      <c r="G79" s="10">
        <f t="shared" si="16"/>
        <v>12.076282952772633</v>
      </c>
      <c r="H79" s="10">
        <f t="shared" si="17"/>
        <v>7.5699969699899059</v>
      </c>
      <c r="I79" s="10">
        <f t="shared" si="22"/>
        <v>2.213252918861901</v>
      </c>
      <c r="J79" s="10">
        <f t="shared" si="23"/>
        <v>7.2392241050271142</v>
      </c>
      <c r="K79" s="10">
        <f t="shared" si="18"/>
        <v>2.4736948444646836</v>
      </c>
      <c r="L79" s="10">
        <f t="shared" si="24"/>
        <v>5.4749123348850972</v>
      </c>
      <c r="M79" s="10">
        <f t="shared" si="25"/>
        <v>15.037959894515451</v>
      </c>
    </row>
    <row r="80" spans="2:13">
      <c r="B80" s="7">
        <f t="shared" si="19"/>
        <v>90</v>
      </c>
      <c r="C80" s="7">
        <v>74</v>
      </c>
      <c r="D80" s="7">
        <f t="shared" si="20"/>
        <v>10</v>
      </c>
      <c r="E80" s="7">
        <f t="shared" si="21"/>
        <v>5</v>
      </c>
      <c r="F80" s="10">
        <f t="shared" si="15"/>
        <v>14.999999999999998</v>
      </c>
      <c r="G80" s="10">
        <f t="shared" si="16"/>
        <v>12.24362644183001</v>
      </c>
      <c r="H80" s="10">
        <f t="shared" si="17"/>
        <v>7.3501647423803895</v>
      </c>
      <c r="I80" s="10">
        <f t="shared" si="22"/>
        <v>2.0259799744090654</v>
      </c>
      <c r="J80" s="10">
        <f t="shared" si="23"/>
        <v>7.06543182568661</v>
      </c>
      <c r="K80" s="10">
        <f t="shared" si="18"/>
        <v>2.4583415208082102</v>
      </c>
      <c r="L80" s="10">
        <f t="shared" si="24"/>
        <v>4.9805506914157611</v>
      </c>
      <c r="M80" s="10">
        <f t="shared" si="25"/>
        <v>14.59316765079895</v>
      </c>
    </row>
    <row r="81" spans="2:13">
      <c r="B81" s="7">
        <f t="shared" si="19"/>
        <v>90</v>
      </c>
      <c r="C81" s="7">
        <v>75</v>
      </c>
      <c r="D81" s="7">
        <f t="shared" si="20"/>
        <v>10</v>
      </c>
      <c r="E81" s="7">
        <f t="shared" si="21"/>
        <v>5</v>
      </c>
      <c r="F81" s="10">
        <f t="shared" si="15"/>
        <v>14.999999999999998</v>
      </c>
      <c r="G81" s="10">
        <f t="shared" si="16"/>
        <v>12.411809548974793</v>
      </c>
      <c r="H81" s="10">
        <f t="shared" si="17"/>
        <v>7.1223965657701225</v>
      </c>
      <c r="I81" s="10">
        <f t="shared" si="22"/>
        <v>1.8434118779940962</v>
      </c>
      <c r="J81" s="10">
        <f t="shared" si="23"/>
        <v>6.8797067879499281</v>
      </c>
      <c r="K81" s="10">
        <f t="shared" si="18"/>
        <v>2.4415055520995588</v>
      </c>
      <c r="L81" s="10">
        <f t="shared" si="24"/>
        <v>4.5007003349288608</v>
      </c>
      <c r="M81" s="10">
        <f t="shared" si="25"/>
        <v>14.159958597819543</v>
      </c>
    </row>
    <row r="82" spans="2:13">
      <c r="B82" s="7">
        <f t="shared" si="19"/>
        <v>90</v>
      </c>
      <c r="C82" s="7">
        <v>76</v>
      </c>
      <c r="D82" s="7">
        <f t="shared" si="20"/>
        <v>10</v>
      </c>
      <c r="E82" s="7">
        <f t="shared" si="21"/>
        <v>5</v>
      </c>
      <c r="F82" s="10">
        <f t="shared" si="15"/>
        <v>14.999999999999998</v>
      </c>
      <c r="G82" s="10">
        <f t="shared" si="16"/>
        <v>12.580781044003324</v>
      </c>
      <c r="H82" s="10">
        <f t="shared" si="17"/>
        <v>6.8859778926115371</v>
      </c>
      <c r="I82" s="10">
        <f t="shared" si="22"/>
        <v>1.6658688248379894</v>
      </c>
      <c r="J82" s="10">
        <f t="shared" si="23"/>
        <v>6.6814349204319674</v>
      </c>
      <c r="K82" s="10">
        <f t="shared" si="18"/>
        <v>2.4231374629875466</v>
      </c>
      <c r="L82" s="10">
        <f t="shared" si="24"/>
        <v>4.0366291578879716</v>
      </c>
      <c r="M82" s="10">
        <f t="shared" si="25"/>
        <v>13.739586420647935</v>
      </c>
    </row>
    <row r="83" spans="2:13">
      <c r="B83" s="7">
        <f t="shared" si="19"/>
        <v>90</v>
      </c>
      <c r="C83" s="7">
        <v>77</v>
      </c>
      <c r="D83" s="7">
        <f t="shared" si="20"/>
        <v>10</v>
      </c>
      <c r="E83" s="7">
        <f t="shared" si="21"/>
        <v>5</v>
      </c>
      <c r="F83" s="10">
        <f t="shared" si="15"/>
        <v>14.999999999999998</v>
      </c>
      <c r="G83" s="10">
        <f t="shared" si="16"/>
        <v>12.750489456561349</v>
      </c>
      <c r="H83" s="10">
        <f t="shared" si="17"/>
        <v>6.6400607415442776</v>
      </c>
      <c r="I83" s="10">
        <f t="shared" si="22"/>
        <v>1.4936886647176908</v>
      </c>
      <c r="J83" s="10">
        <f t="shared" si="23"/>
        <v>6.4698764149163948</v>
      </c>
      <c r="K83" s="10">
        <f t="shared" si="18"/>
        <v>2.4031755453301322</v>
      </c>
      <c r="L83" s="10">
        <f t="shared" si="24"/>
        <v>3.5895960713863735</v>
      </c>
      <c r="M83" s="10">
        <f t="shared" si="25"/>
        <v>13.333296719238724</v>
      </c>
    </row>
    <row r="84" spans="2:13">
      <c r="B84" s="7">
        <f t="shared" si="19"/>
        <v>90</v>
      </c>
      <c r="C84" s="7">
        <v>78</v>
      </c>
      <c r="D84" s="7">
        <f t="shared" si="20"/>
        <v>10</v>
      </c>
      <c r="E84" s="7">
        <f t="shared" si="21"/>
        <v>5</v>
      </c>
      <c r="F84" s="10">
        <f t="shared" si="15"/>
        <v>14.999999999999998</v>
      </c>
      <c r="G84" s="10">
        <f t="shared" si="16"/>
        <v>12.920883091822407</v>
      </c>
      <c r="H84" s="10">
        <f t="shared" si="17"/>
        <v>6.3836268218216503</v>
      </c>
      <c r="I84" s="10">
        <f t="shared" si="22"/>
        <v>1.3272306460745393</v>
      </c>
      <c r="J84" s="10">
        <f t="shared" si="23"/>
        <v>6.2441292597448159</v>
      </c>
      <c r="K84" s="10">
        <f t="shared" si="18"/>
        <v>2.3815421122136247</v>
      </c>
      <c r="L84" s="10">
        <f t="shared" si="24"/>
        <v>3.1608556762470119</v>
      </c>
      <c r="M84" s="10">
        <f t="shared" si="25"/>
        <v>12.942331683585069</v>
      </c>
    </row>
    <row r="85" spans="2:13">
      <c r="B85" s="7">
        <f t="shared" si="19"/>
        <v>90</v>
      </c>
      <c r="C85" s="7">
        <v>79</v>
      </c>
      <c r="D85" s="7">
        <f t="shared" si="20"/>
        <v>10</v>
      </c>
      <c r="E85" s="7">
        <f t="shared" si="21"/>
        <v>5</v>
      </c>
      <c r="F85" s="10">
        <f t="shared" si="15"/>
        <v>14.999999999999998</v>
      </c>
      <c r="G85" s="10">
        <f t="shared" si="16"/>
        <v>13.091910046234551</v>
      </c>
      <c r="H85" s="10">
        <f t="shared" si="17"/>
        <v>6.1154364597960438</v>
      </c>
      <c r="I85" s="10">
        <f t="shared" si="22"/>
        <v>1.1668802871827775</v>
      </c>
      <c r="J85" s="10">
        <f t="shared" si="23"/>
        <v>6.0030786675827441</v>
      </c>
      <c r="K85" s="10">
        <f t="shared" si="18"/>
        <v>2.3581383107988607</v>
      </c>
      <c r="L85" s="10">
        <f t="shared" si="24"/>
        <v>2.7516651093216842</v>
      </c>
      <c r="M85" s="10">
        <f t="shared" si="25"/>
        <v>12.567936943798323</v>
      </c>
    </row>
    <row r="86" spans="2:13">
      <c r="B86" s="7">
        <f t="shared" si="19"/>
        <v>90</v>
      </c>
      <c r="C86" s="7">
        <v>80</v>
      </c>
      <c r="D86" s="7">
        <f t="shared" si="20"/>
        <v>10</v>
      </c>
      <c r="E86" s="7">
        <f t="shared" si="21"/>
        <v>5</v>
      </c>
      <c r="F86" s="10">
        <f t="shared" si="15"/>
        <v>14.999999999999998</v>
      </c>
      <c r="G86" s="10">
        <f t="shared" si="16"/>
        <v>13.263518223330696</v>
      </c>
      <c r="H86" s="10">
        <f t="shared" si="17"/>
        <v>5.8339560182365391</v>
      </c>
      <c r="I86" s="10">
        <f t="shared" si="22"/>
        <v>1.0130558311557964</v>
      </c>
      <c r="J86" s="10">
        <f t="shared" si="23"/>
        <v>5.745325117491574</v>
      </c>
      <c r="K86" s="10">
        <f t="shared" si="18"/>
        <v>2.3328367510268087</v>
      </c>
      <c r="L86" s="10">
        <f t="shared" si="24"/>
        <v>2.3632938737622515</v>
      </c>
      <c r="M86" s="10">
        <f t="shared" si="25"/>
        <v>12.211371403884332</v>
      </c>
    </row>
    <row r="87" spans="2:13">
      <c r="B87" s="7">
        <f t="shared" si="19"/>
        <v>90</v>
      </c>
      <c r="C87" s="7">
        <v>81</v>
      </c>
      <c r="D87" s="7">
        <f t="shared" si="20"/>
        <v>10</v>
      </c>
      <c r="E87" s="7">
        <f t="shared" si="21"/>
        <v>5</v>
      </c>
      <c r="F87" s="10">
        <f t="shared" si="15"/>
        <v>14.999999999999998</v>
      </c>
      <c r="G87" s="10">
        <f t="shared" si="16"/>
        <v>13.43565534959769</v>
      </c>
      <c r="H87" s="10">
        <f t="shared" si="17"/>
        <v>5.5372515879166304</v>
      </c>
      <c r="I87" s="10">
        <f t="shared" si="22"/>
        <v>0.86621698994890728</v>
      </c>
      <c r="J87" s="10">
        <f t="shared" si="23"/>
        <v>5.4690788323271686</v>
      </c>
      <c r="K87" s="10">
        <f t="shared" si="18"/>
        <v>2.3054707073334311</v>
      </c>
      <c r="L87" s="10">
        <f t="shared" si="24"/>
        <v>1.9970378965217428</v>
      </c>
      <c r="M87" s="10">
        <f t="shared" si="25"/>
        <v>11.873921302473121</v>
      </c>
    </row>
    <row r="88" spans="2:13">
      <c r="B88" s="7">
        <f t="shared" si="19"/>
        <v>90</v>
      </c>
      <c r="C88" s="7">
        <v>82</v>
      </c>
      <c r="D88" s="7">
        <f t="shared" si="20"/>
        <v>10</v>
      </c>
      <c r="E88" s="7">
        <f t="shared" si="21"/>
        <v>5</v>
      </c>
      <c r="F88" s="10">
        <f t="shared" si="15"/>
        <v>14.999999999999998</v>
      </c>
      <c r="G88" s="10">
        <f t="shared" si="16"/>
        <v>13.608268990399345</v>
      </c>
      <c r="H88" s="10">
        <f t="shared" si="17"/>
        <v>5.2228275663832511</v>
      </c>
      <c r="I88" s="10">
        <f t="shared" si="22"/>
        <v>0.72687710819327034</v>
      </c>
      <c r="J88" s="10">
        <f t="shared" si="23"/>
        <v>5.1719993675325773</v>
      </c>
      <c r="K88" s="10">
        <f t="shared" si="18"/>
        <v>2.2758177173729162</v>
      </c>
      <c r="L88" s="10">
        <f t="shared" si="24"/>
        <v>1.6542398011790347</v>
      </c>
      <c r="M88" s="10">
        <f t="shared" si="25"/>
        <v>11.556920488594738</v>
      </c>
    </row>
    <row r="89" spans="2:13">
      <c r="B89" s="7">
        <f t="shared" si="19"/>
        <v>90</v>
      </c>
      <c r="C89" s="7">
        <v>83</v>
      </c>
      <c r="D89" s="7">
        <f t="shared" si="20"/>
        <v>10</v>
      </c>
      <c r="E89" s="7">
        <f t="shared" si="21"/>
        <v>5</v>
      </c>
      <c r="F89" s="10">
        <f t="shared" si="15"/>
        <v>14.999999999999998</v>
      </c>
      <c r="G89" s="10">
        <f t="shared" si="16"/>
        <v>13.781306565948526</v>
      </c>
      <c r="H89" s="10">
        <f t="shared" si="17"/>
        <v>4.8873705923951434</v>
      </c>
      <c r="I89" s="10">
        <f t="shared" si="22"/>
        <v>0.59562064507282286</v>
      </c>
      <c r="J89" s="10">
        <f t="shared" si="23"/>
        <v>4.8509408731267678</v>
      </c>
      <c r="K89" s="10">
        <f t="shared" si="18"/>
        <v>2.2435735533635226</v>
      </c>
      <c r="L89" s="10">
        <f t="shared" si="24"/>
        <v>1.3363187271227066</v>
      </c>
      <c r="M89" s="10">
        <f t="shared" si="25"/>
        <v>11.261780243535927</v>
      </c>
    </row>
    <row r="90" spans="2:13">
      <c r="B90" s="7">
        <f t="shared" si="19"/>
        <v>90</v>
      </c>
      <c r="C90" s="7">
        <v>84</v>
      </c>
      <c r="D90" s="7">
        <f t="shared" si="20"/>
        <v>10</v>
      </c>
      <c r="E90" s="7">
        <f t="shared" si="21"/>
        <v>5</v>
      </c>
      <c r="F90" s="10">
        <f t="shared" si="15"/>
        <v>14.999999999999998</v>
      </c>
      <c r="G90" s="10">
        <f t="shared" si="16"/>
        <v>13.954715367323466</v>
      </c>
      <c r="H90" s="10">
        <f t="shared" si="17"/>
        <v>4.526320669203634</v>
      </c>
      <c r="I90" s="10">
        <f t="shared" si="22"/>
        <v>0.47312934380847266</v>
      </c>
      <c r="J90" s="10">
        <f t="shared" si="23"/>
        <v>4.5015250109809894</v>
      </c>
      <c r="K90" s="10">
        <f t="shared" si="18"/>
        <v>2.2083086049767777</v>
      </c>
      <c r="L90" s="10">
        <f t="shared" si="24"/>
        <v>1.0448156011992664</v>
      </c>
      <c r="M90" s="10">
        <f t="shared" si="25"/>
        <v>10.990034554882</v>
      </c>
    </row>
    <row r="91" spans="2:13">
      <c r="B91" s="7">
        <f t="shared" si="19"/>
        <v>90</v>
      </c>
      <c r="C91" s="7">
        <v>85</v>
      </c>
      <c r="D91" s="7">
        <f t="shared" si="20"/>
        <v>10</v>
      </c>
      <c r="E91" s="7">
        <f t="shared" si="21"/>
        <v>5</v>
      </c>
      <c r="F91" s="10">
        <f t="shared" si="15"/>
        <v>14.999999999999998</v>
      </c>
      <c r="G91" s="10">
        <f t="shared" si="16"/>
        <v>14.128442572523417</v>
      </c>
      <c r="H91" s="10">
        <f t="shared" si="17"/>
        <v>4.1331012059397958</v>
      </c>
      <c r="I91" s="10">
        <f t="shared" si="22"/>
        <v>0.36022350545492449</v>
      </c>
      <c r="J91" s="10">
        <f t="shared" si="23"/>
        <v>4.1173735080338245</v>
      </c>
      <c r="K91" s="10">
        <f t="shared" si="18"/>
        <v>2.1693895288841056</v>
      </c>
      <c r="L91" s="10">
        <f t="shared" si="24"/>
        <v>0.78146510079183973</v>
      </c>
      <c r="M91" s="10">
        <f t="shared" si="25"/>
        <v>10.743412081709295</v>
      </c>
    </row>
    <row r="92" spans="2:13">
      <c r="B92" s="7">
        <f t="shared" si="19"/>
        <v>90</v>
      </c>
      <c r="C92" s="7">
        <v>86</v>
      </c>
      <c r="D92" s="7">
        <f t="shared" si="20"/>
        <v>10</v>
      </c>
      <c r="E92" s="7">
        <f t="shared" si="21"/>
        <v>5</v>
      </c>
      <c r="F92" s="10">
        <f t="shared" si="15"/>
        <v>14.999999999999998</v>
      </c>
      <c r="G92" s="10">
        <f t="shared" si="16"/>
        <v>14.302435262558749</v>
      </c>
      <c r="H92" s="10">
        <f t="shared" si="17"/>
        <v>3.6976031228146278</v>
      </c>
      <c r="I92" s="10">
        <f t="shared" si="22"/>
        <v>0.25793175515281486</v>
      </c>
      <c r="J92" s="10">
        <f t="shared" si="23"/>
        <v>3.6885959474483343</v>
      </c>
      <c r="K92" s="10">
        <f t="shared" si="18"/>
        <v>2.1258248998209024</v>
      </c>
      <c r="L92" s="10">
        <f t="shared" si="24"/>
        <v>0.54831774755836216</v>
      </c>
      <c r="M92" s="10">
        <f t="shared" si="25"/>
        <v>10.523958250156605</v>
      </c>
    </row>
    <row r="93" spans="2:13">
      <c r="B93" s="7">
        <f t="shared" si="19"/>
        <v>90</v>
      </c>
      <c r="C93" s="7">
        <v>87</v>
      </c>
      <c r="D93" s="7">
        <f t="shared" si="20"/>
        <v>10</v>
      </c>
      <c r="E93" s="7">
        <f t="shared" si="21"/>
        <v>5</v>
      </c>
      <c r="F93" s="10">
        <f t="shared" si="15"/>
        <v>14.999999999999998</v>
      </c>
      <c r="G93" s="10">
        <f t="shared" si="16"/>
        <v>14.476640437570561</v>
      </c>
      <c r="H93" s="10">
        <f t="shared" si="17"/>
        <v>3.2027874459003631</v>
      </c>
      <c r="I93" s="10">
        <f t="shared" si="22"/>
        <v>0.16762094362409166</v>
      </c>
      <c r="J93" s="10">
        <f t="shared" si="23"/>
        <v>3.1983981370172696</v>
      </c>
      <c r="K93" s="10">
        <f t="shared" si="18"/>
        <v>2.0759190814447859</v>
      </c>
      <c r="L93" s="10">
        <f t="shared" si="24"/>
        <v>0.34796751531903258</v>
      </c>
      <c r="M93" s="10">
        <f t="shared" si="25"/>
        <v>10.334262862864771</v>
      </c>
    </row>
    <row r="94" spans="2:13">
      <c r="B94" s="7">
        <f t="shared" si="19"/>
        <v>90</v>
      </c>
      <c r="C94" s="7">
        <v>88</v>
      </c>
      <c r="D94" s="7">
        <f t="shared" si="20"/>
        <v>10</v>
      </c>
      <c r="E94" s="7">
        <f t="shared" si="21"/>
        <v>5</v>
      </c>
      <c r="F94" s="10">
        <f t="shared" si="15"/>
        <v>14.999999999999998</v>
      </c>
      <c r="G94" s="10">
        <f t="shared" si="16"/>
        <v>14.651005032974989</v>
      </c>
      <c r="H94" s="10">
        <f t="shared" si="17"/>
        <v>2.6153969782215039</v>
      </c>
      <c r="I94" s="10">
        <f t="shared" si="22"/>
        <v>9.1276038217172659E-2</v>
      </c>
      <c r="J94" s="10">
        <f t="shared" si="23"/>
        <v>2.6138037490480328</v>
      </c>
      <c r="K94" s="10">
        <f t="shared" si="18"/>
        <v>2.0163254082373121</v>
      </c>
      <c r="L94" s="10">
        <f t="shared" si="24"/>
        <v>0.18404219502052516</v>
      </c>
      <c r="M94" s="10">
        <f t="shared" si="25"/>
        <v>10.177950465211483</v>
      </c>
    </row>
    <row r="95" spans="2:13">
      <c r="B95" s="7">
        <f t="shared" si="19"/>
        <v>90</v>
      </c>
      <c r="C95" s="7">
        <v>89</v>
      </c>
      <c r="D95" s="7">
        <f t="shared" si="20"/>
        <v>10</v>
      </c>
      <c r="E95" s="7">
        <f t="shared" si="21"/>
        <v>5</v>
      </c>
      <c r="F95" s="10">
        <f t="shared" si="15"/>
        <v>14.999999999999998</v>
      </c>
      <c r="G95" s="10">
        <f t="shared" si="16"/>
        <v>14.825475935627164</v>
      </c>
      <c r="H95" s="10">
        <f t="shared" si="17"/>
        <v>1.8495057885033905</v>
      </c>
      <c r="I95" s="10">
        <f t="shared" si="22"/>
        <v>3.227832672906944E-2</v>
      </c>
      <c r="J95" s="10">
        <f t="shared" si="23"/>
        <v>1.849224099813519</v>
      </c>
      <c r="K95" s="10">
        <f t="shared" si="18"/>
        <v>1.9383287670539273</v>
      </c>
      <c r="L95" s="10">
        <f t="shared" si="24"/>
        <v>6.2566009251320998E-2</v>
      </c>
      <c r="M95" s="10">
        <f t="shared" si="25"/>
        <v>10.061042960815234</v>
      </c>
    </row>
    <row r="96" spans="2:13">
      <c r="B96" s="7">
        <f t="shared" si="19"/>
        <v>90</v>
      </c>
      <c r="C96" s="7">
        <v>90</v>
      </c>
      <c r="D96" s="7">
        <f t="shared" si="20"/>
        <v>10</v>
      </c>
      <c r="E96" s="7">
        <f t="shared" si="21"/>
        <v>5</v>
      </c>
      <c r="F96" s="10">
        <f t="shared" si="15"/>
        <v>14.999999999999998</v>
      </c>
      <c r="G96" s="10">
        <f t="shared" si="16"/>
        <v>14.999999999999998</v>
      </c>
      <c r="H96" s="10">
        <f t="shared" si="17"/>
        <v>0</v>
      </c>
      <c r="I96" s="10">
        <f t="shared" si="22"/>
        <v>0</v>
      </c>
      <c r="J96" s="10">
        <f t="shared" si="23"/>
        <v>0</v>
      </c>
      <c r="K96" s="10">
        <f t="shared" si="18"/>
        <v>1.7496355305594129</v>
      </c>
      <c r="L96" s="10">
        <f t="shared" si="24"/>
        <v>0</v>
      </c>
      <c r="M96" s="10">
        <f t="shared" si="25"/>
        <v>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A2" sqref="A2"/>
    </sheetView>
  </sheetViews>
  <sheetFormatPr defaultRowHeight="15"/>
  <cols>
    <col min="1" max="1" width="6.140625" style="3" customWidth="1"/>
    <col min="2" max="2" width="6.28515625" style="4" customWidth="1"/>
    <col min="3" max="3" width="10.140625" bestFit="1" customWidth="1"/>
    <col min="5" max="5" width="3.85546875" style="3" bestFit="1" customWidth="1"/>
    <col min="6" max="6" width="12" style="9" bestFit="1" customWidth="1"/>
    <col min="9" max="9" width="2.28515625" bestFit="1" customWidth="1"/>
  </cols>
  <sheetData>
    <row r="1" spans="1:10" s="21" customFormat="1" ht="18">
      <c r="A1" s="19" t="s">
        <v>28</v>
      </c>
      <c r="B1" s="20"/>
      <c r="E1" s="22"/>
      <c r="F1" s="23"/>
    </row>
    <row r="4" spans="1:10" ht="18">
      <c r="A4" s="6" t="s">
        <v>8</v>
      </c>
      <c r="B4" s="7">
        <v>90</v>
      </c>
      <c r="C4" s="1" t="s">
        <v>3</v>
      </c>
      <c r="E4" s="5" t="s">
        <v>5</v>
      </c>
      <c r="F4" s="10">
        <f>Ho+L*(1-COS(Theta1/180*PI()))</f>
        <v>13.999999999999998</v>
      </c>
      <c r="G4" s="2" t="s">
        <v>4</v>
      </c>
      <c r="I4" s="11" t="s">
        <v>16</v>
      </c>
      <c r="J4" s="12">
        <f>-g/2</f>
        <v>-4.9000000000000004</v>
      </c>
    </row>
    <row r="5" spans="1:10" ht="18">
      <c r="A5" s="6" t="s">
        <v>0</v>
      </c>
      <c r="B5" s="7">
        <v>35</v>
      </c>
      <c r="C5" s="1" t="s">
        <v>3</v>
      </c>
      <c r="E5" s="5" t="s">
        <v>6</v>
      </c>
      <c r="F5" s="10">
        <f>Ho+L*(1-COS(Theta2/180*PI()))</f>
        <v>5.8084795571100818</v>
      </c>
      <c r="G5" s="2" t="s">
        <v>4</v>
      </c>
      <c r="I5" s="11" t="s">
        <v>17</v>
      </c>
      <c r="J5" s="12">
        <f>v2y</f>
        <v>7.2677770590589876</v>
      </c>
    </row>
    <row r="6" spans="1:10" ht="18">
      <c r="A6" s="6" t="s">
        <v>1</v>
      </c>
      <c r="B6" s="7">
        <v>10</v>
      </c>
      <c r="C6" s="1" t="s">
        <v>4</v>
      </c>
      <c r="E6" s="5" t="s">
        <v>7</v>
      </c>
      <c r="F6" s="10">
        <f>SQRT(2*g*(Hone-Htwo))</f>
        <v>12.670982624904921</v>
      </c>
      <c r="G6" s="2" t="s">
        <v>9</v>
      </c>
      <c r="I6" s="11" t="s">
        <v>18</v>
      </c>
      <c r="J6" s="12">
        <f>Htwo</f>
        <v>5.8084795571100818</v>
      </c>
    </row>
    <row r="7" spans="1:10" ht="18">
      <c r="A7" s="6" t="s">
        <v>2</v>
      </c>
      <c r="B7" s="7">
        <v>4</v>
      </c>
      <c r="C7" s="1" t="s">
        <v>4</v>
      </c>
      <c r="E7" s="5" t="s">
        <v>12</v>
      </c>
      <c r="F7" s="10">
        <f>vtwo*COS(Theta2*PI()/180)</f>
        <v>10.379461320341161</v>
      </c>
      <c r="G7" s="2" t="s">
        <v>9</v>
      </c>
    </row>
    <row r="8" spans="1:10" ht="18">
      <c r="A8" s="6"/>
      <c r="B8" s="7"/>
      <c r="C8" s="1"/>
      <c r="E8" s="5" t="s">
        <v>13</v>
      </c>
      <c r="F8" s="10">
        <f>vtwo*SIN(Theta2*PI()/180)</f>
        <v>7.2677770590589876</v>
      </c>
      <c r="G8" s="2" t="s">
        <v>9</v>
      </c>
    </row>
    <row r="9" spans="1:10" ht="18">
      <c r="A9" s="6" t="s">
        <v>10</v>
      </c>
      <c r="B9" s="7">
        <v>9.8000000000000007</v>
      </c>
      <c r="C9" s="1" t="s">
        <v>11</v>
      </c>
      <c r="E9" s="5" t="s">
        <v>14</v>
      </c>
      <c r="F9" s="10">
        <f>(-B+SQRT(B*B-4*A*CC))/(2*A)</f>
        <v>-0.57573182879920537</v>
      </c>
      <c r="G9" s="2" t="s">
        <v>19</v>
      </c>
    </row>
    <row r="10" spans="1:10">
      <c r="E10" s="5" t="s">
        <v>15</v>
      </c>
      <c r="F10" s="10">
        <f>(-B-SQRT(B*B-4*A*CC))/(2*A)</f>
        <v>2.058951636770427</v>
      </c>
      <c r="G10" s="2" t="s">
        <v>20</v>
      </c>
    </row>
    <row r="11" spans="1:10">
      <c r="E11" s="5"/>
      <c r="F11" s="10"/>
      <c r="G11" s="2"/>
    </row>
    <row r="12" spans="1:10" ht="18">
      <c r="E12" s="5" t="s">
        <v>21</v>
      </c>
      <c r="F12" s="10">
        <f>v2x*tprojf</f>
        <v>21.37080887431177</v>
      </c>
      <c r="G12" s="2" t="s">
        <v>23</v>
      </c>
    </row>
    <row r="13" spans="1:10" ht="18">
      <c r="E13" s="5" t="s">
        <v>21</v>
      </c>
      <c r="F13" s="10">
        <f>xmax+L*SIN(Theta2/180*PI())</f>
        <v>27.106573237822232</v>
      </c>
      <c r="G13" s="2" t="s">
        <v>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34</vt:i4>
      </vt:variant>
    </vt:vector>
  </HeadingPairs>
  <TitlesOfParts>
    <vt:vector size="36" baseType="lpstr">
      <vt:lpstr>multi</vt:lpstr>
      <vt:lpstr>single</vt:lpstr>
      <vt:lpstr>multi!A</vt:lpstr>
      <vt:lpstr>A</vt:lpstr>
      <vt:lpstr>multi!B</vt:lpstr>
      <vt:lpstr>B</vt:lpstr>
      <vt:lpstr>multi!CC</vt:lpstr>
      <vt:lpstr>CC</vt:lpstr>
      <vt:lpstr>multi!fg</vt:lpstr>
      <vt:lpstr>fg</vt:lpstr>
      <vt:lpstr>multi!g</vt:lpstr>
      <vt:lpstr>g</vt:lpstr>
      <vt:lpstr>multi!Ho</vt:lpstr>
      <vt:lpstr>Ho</vt:lpstr>
      <vt:lpstr>multi!Hone</vt:lpstr>
      <vt:lpstr>Hone</vt:lpstr>
      <vt:lpstr>multi!Htwo</vt:lpstr>
      <vt:lpstr>Htwo</vt:lpstr>
      <vt:lpstr>multi!L</vt:lpstr>
      <vt:lpstr>L</vt:lpstr>
      <vt:lpstr>multi!Theta1</vt:lpstr>
      <vt:lpstr>Theta1</vt:lpstr>
      <vt:lpstr>multi!Theta2</vt:lpstr>
      <vt:lpstr>Theta2</vt:lpstr>
      <vt:lpstr>multi!tprojf</vt:lpstr>
      <vt:lpstr>tprojf</vt:lpstr>
      <vt:lpstr>multi!tprojp</vt:lpstr>
      <vt:lpstr>tprojp</vt:lpstr>
      <vt:lpstr>multi!v2x</vt:lpstr>
      <vt:lpstr>v2x</vt:lpstr>
      <vt:lpstr>multi!v2y</vt:lpstr>
      <vt:lpstr>v2y</vt:lpstr>
      <vt:lpstr>multi!vtwo</vt:lpstr>
      <vt:lpstr>vtwo</vt:lpstr>
      <vt:lpstr>multi!xmax</vt:lpstr>
      <vt:lpstr>xmax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regesterj</dc:creator>
  <cp:lastModifiedBy>student</cp:lastModifiedBy>
  <dcterms:created xsi:type="dcterms:W3CDTF">2010-06-14T02:51:44Z</dcterms:created>
  <dcterms:modified xsi:type="dcterms:W3CDTF">2010-12-30T02:16:05Z</dcterms:modified>
</cp:coreProperties>
</file>