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<sst xmlns="http://schemas.openxmlformats.org/spreadsheetml/2006/main" count="26" uniqueCount="25">
  <si>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Hubble Redshift Distance Relation</t>
  </si>
  <si>
    <t>Galaxy Field Name</t>
  </si>
  <si>
    <t>Abs Mag, M</t>
  </si>
  <si>
    <t>App Mag, m</t>
  </si>
  <si>
    <t>Distance (pc)</t>
  </si>
  <si>
    <t>laboratory wavelength K line</t>
  </si>
  <si>
    <t>laboratory wavelength H line</t>
  </si>
  <si>
    <t>angstroms</t>
  </si>
  <si>
    <t>Ursa Major I</t>
  </si>
  <si>
    <t>Ursa Major II</t>
  </si>
  <si>
    <t>Coma Berenices</t>
  </si>
  <si>
    <t>Bootes</t>
  </si>
  <si>
    <t>Corona Borealis</t>
  </si>
  <si>
    <t>K line wavelength (angstroms)</t>
  </si>
  <si>
    <t>H line wavelength (angstroms)</t>
  </si>
  <si>
    <t>H redshift</t>
  </si>
  <si>
    <t>K redshift</t>
  </si>
  <si>
    <t>Distance (Mpc)</t>
  </si>
  <si>
    <t>velocity from K line (km/s)</t>
  </si>
  <si>
    <t>velocity from H line (km/s)</t>
  </si>
  <si>
    <t>Galaxy Name</t>
  </si>
  <si>
    <t>average velocity (km/s)</t>
  </si>
  <si>
    <t>Hubble constant</t>
  </si>
  <si>
    <t>Age of the Universe</t>
  </si>
  <si>
    <t>km/s/Mpc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</si>
</sst>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75"/>
      <name val="Arial"/>
      <family val="0"/>
    </font>
    <font>
      <b/>
      <sz val="19"/>
      <name val="Arial"/>
      <family val="0"/>
    </font>
    <font>
      <b/>
      <sz val="15.75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Galaxy speed vs.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8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Sheet1!$F$7:$F$11</c:f>
              <c:numCache/>
            </c:numRef>
          </c:xVal>
          <c:yVal>
            <c:numRef>
              <c:f>Sheet1!$M$7:$M$11</c:f>
              <c:numCache/>
            </c:numRef>
          </c:yVal>
          <c:smooth val="0"/>
        </c:ser>
        <c:axId val="26676930"/>
        <c:axId val="38765779"/>
      </c:scatterChart>
      <c:val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distance (Mpc)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5779"/>
        <c:crosses val="autoZero"/>
        <c:crossBetween val="midCat"/>
        <c:dispUnits/>
      </c:val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speed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114300</xdr:rowOff>
    </xdr:from>
    <xdr:to>
      <xdr:col>6</xdr:col>
      <xdr:colOff>1133475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504825" y="3352800"/>
        <a:ext cx="73342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2.421875" style="0" bestFit="1" customWidth="1"/>
    <col min="2" max="2" width="18.00390625" style="0" customWidth="1"/>
    <col min="3" max="3" width="11.421875" style="0" bestFit="1" customWidth="1"/>
    <col min="4" max="4" width="11.8515625" style="0" bestFit="1" customWidth="1"/>
    <col min="5" max="5" width="12.57421875" style="0" bestFit="1" customWidth="1"/>
    <col min="6" max="6" width="14.28125" style="0" bestFit="1" customWidth="1"/>
    <col min="7" max="7" width="27.8515625" style="0" bestFit="1" customWidth="1"/>
    <col min="8" max="8" width="29.00390625" style="0" bestFit="1" customWidth="1"/>
    <col min="9" max="9" width="27.57421875" style="0" bestFit="1" customWidth="1"/>
    <col min="10" max="10" width="13.7109375" style="0" bestFit="1" customWidth="1"/>
    <col min="11" max="11" width="28.8515625" style="0" bestFit="1" customWidth="1"/>
    <col min="12" max="12" width="30.140625" style="0" bestFit="1" customWidth="1"/>
    <col min="13" max="13" width="14.140625" style="0" bestFit="1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3" ht="12.75">
      <c r="A3" s="1" t="s">
        <v>5</v>
      </c>
      <c r="B3">
        <v>3933.67</v>
      </c>
      <c r="C3" t="s">
        <v>7</v>
      </c>
    </row>
    <row r="4" spans="1:3" ht="12.75">
      <c r="A4" s="1" t="s">
        <v>6</v>
      </c>
      <c r="B4">
        <v>3968.847</v>
      </c>
      <c r="C4" t="s">
        <v>7</v>
      </c>
    </row>
    <row r="5" spans="1:2" ht="12.75">
      <c r="A5" s="1"/>
      <c r="B5" s="1"/>
    </row>
    <row r="6" spans="1:13" ht="12.75">
      <c r="A6" s="1" t="s">
        <v>1</v>
      </c>
      <c r="B6" s="1" t="s">
        <v>20</v>
      </c>
      <c r="C6" s="1" t="s">
        <v>2</v>
      </c>
      <c r="D6" s="1" t="s">
        <v>3</v>
      </c>
      <c r="E6" s="1" t="s">
        <v>4</v>
      </c>
      <c r="F6" s="1" t="s">
        <v>17</v>
      </c>
      <c r="G6" s="1" t="s">
        <v>13</v>
      </c>
      <c r="H6" s="1" t="s">
        <v>14</v>
      </c>
      <c r="I6" s="1" t="s">
        <v>16</v>
      </c>
      <c r="J6" s="1" t="s">
        <v>15</v>
      </c>
      <c r="K6" s="1" t="s">
        <v>18</v>
      </c>
      <c r="L6" s="1" t="s">
        <v>19</v>
      </c>
      <c r="M6" s="1" t="s">
        <v>21</v>
      </c>
    </row>
    <row r="7" spans="1:13" ht="12.75">
      <c r="A7" t="s">
        <v>8</v>
      </c>
      <c r="B7" s="6"/>
      <c r="C7">
        <v>-22</v>
      </c>
      <c r="D7" s="6"/>
      <c r="E7" s="3">
        <f>IF(D7&lt;&gt;"",10^((D7-C7+5)/5),"")</f>
      </c>
      <c r="F7" s="4">
        <f>IF(E7&lt;&gt;"",E7/1000000,"")</f>
      </c>
      <c r="G7" s="6"/>
      <c r="H7" s="6"/>
      <c r="I7">
        <f>IF(G7&lt;&gt;"",G7-$B$3,"")</f>
      </c>
      <c r="J7">
        <f>IF(H7&lt;&gt;"",H7-$B$4,"")</f>
      </c>
      <c r="K7" s="2">
        <f aca="true" t="shared" si="0" ref="K7:L11">IF(G7&lt;&gt;"",300000*I7/G7,"")</f>
      </c>
      <c r="L7" s="2">
        <f t="shared" si="0"/>
      </c>
      <c r="M7" s="5">
        <f>IF(OR(K7&lt;&gt;"",L7&lt;&gt;""),AVERAGE(K7:L7),"")</f>
      </c>
    </row>
    <row r="8" spans="1:13" ht="12.75">
      <c r="A8" t="s">
        <v>9</v>
      </c>
      <c r="B8" s="6"/>
      <c r="C8">
        <v>-22</v>
      </c>
      <c r="D8" s="6"/>
      <c r="E8" s="3">
        <f>IF(D8&lt;&gt;"",10^((D8-C8+5)/5),"")</f>
      </c>
      <c r="F8" s="4">
        <f>IF(E8&lt;&gt;"",E8/1000000,"")</f>
      </c>
      <c r="G8" s="6"/>
      <c r="H8" s="6"/>
      <c r="I8">
        <f>IF(G8&lt;&gt;"",G8-$B$3,"")</f>
      </c>
      <c r="J8">
        <f>IF(H8&lt;&gt;"",H8-$B$4,"")</f>
      </c>
      <c r="K8" s="2">
        <f t="shared" si="0"/>
      </c>
      <c r="L8" s="2">
        <f t="shared" si="0"/>
      </c>
      <c r="M8" s="5">
        <f>IF(OR(K8&lt;&gt;"",L8&lt;&gt;""),AVERAGE(K8:L8),"")</f>
      </c>
    </row>
    <row r="9" spans="1:13" ht="12.75">
      <c r="A9" t="s">
        <v>10</v>
      </c>
      <c r="B9" s="6"/>
      <c r="C9">
        <v>-22</v>
      </c>
      <c r="D9" s="6"/>
      <c r="E9" s="3">
        <f>IF(D9&lt;&gt;"",10^((D9-C9+5)/5),"")</f>
      </c>
      <c r="F9" s="4">
        <f>IF(E9&lt;&gt;"",E9/1000000,"")</f>
      </c>
      <c r="G9" s="6"/>
      <c r="H9" s="6"/>
      <c r="I9">
        <f>IF(G9&lt;&gt;"",G9-$B$3,"")</f>
      </c>
      <c r="J9">
        <f>IF(H9&lt;&gt;"",H9-$B$4,"")</f>
      </c>
      <c r="K9" s="2">
        <f t="shared" si="0"/>
      </c>
      <c r="L9" s="2">
        <f t="shared" si="0"/>
      </c>
      <c r="M9" s="5">
        <f>IF(OR(K9&lt;&gt;"",L9&lt;&gt;""),AVERAGE(K9:L9),"")</f>
      </c>
    </row>
    <row r="10" spans="1:13" ht="12.75">
      <c r="A10" t="s">
        <v>11</v>
      </c>
      <c r="B10" s="6"/>
      <c r="C10">
        <v>-22</v>
      </c>
      <c r="D10" s="6"/>
      <c r="E10" s="3">
        <f>IF(D10&lt;&gt;"",10^((D10-C10+5)/5),"")</f>
      </c>
      <c r="F10" s="4">
        <f>IF(E10&lt;&gt;"",E10/1000000,"")</f>
      </c>
      <c r="G10" s="6"/>
      <c r="H10" s="6"/>
      <c r="I10">
        <f>IF(G10&lt;&gt;"",G10-$B$3,"")</f>
      </c>
      <c r="J10">
        <f>IF(H10&lt;&gt;"",H10-$B$4,"")</f>
      </c>
      <c r="K10" s="2">
        <f t="shared" si="0"/>
      </c>
      <c r="L10" s="2">
        <f t="shared" si="0"/>
      </c>
      <c r="M10" s="5">
        <f>IF(OR(K10&lt;&gt;"",L10&lt;&gt;""),AVERAGE(K10:L10),"")</f>
      </c>
    </row>
    <row r="11" spans="1:13" ht="12.75">
      <c r="A11" t="s">
        <v>12</v>
      </c>
      <c r="B11" s="6"/>
      <c r="C11">
        <v>-22</v>
      </c>
      <c r="D11" s="6"/>
      <c r="E11" s="3">
        <f>IF(D11&lt;&gt;"",10^((D11-C11+5)/5),"")</f>
      </c>
      <c r="F11" s="4">
        <f>IF(E11&lt;&gt;"",E11/1000000,"")</f>
      </c>
      <c r="G11" s="6"/>
      <c r="H11" s="6"/>
      <c r="I11">
        <f>IF(G11&lt;&gt;"",G11-$B$3,"")</f>
      </c>
      <c r="J11">
        <f>IF(H11&lt;&gt;"",H11-$B$4,"")</f>
      </c>
      <c r="K11" s="2">
        <f t="shared" si="0"/>
      </c>
      <c r="L11" s="2">
        <f t="shared" si="0"/>
      </c>
      <c r="M11" s="5">
        <f>IF(OR(K11&lt;&gt;"",L11&lt;&gt;""),AVERAGE(K11:L11),"")</f>
      </c>
    </row>
    <row r="12" ht="12.75">
      <c r="M12" s="3"/>
    </row>
    <row r="14" spans="1:3" ht="12.75">
      <c r="A14" s="1" t="s">
        <v>22</v>
      </c>
      <c r="B14" s="6"/>
      <c r="C14" t="s">
        <v>24</v>
      </c>
    </row>
    <row r="15" spans="1:2" ht="12.75">
      <c r="A15" s="1" t="s">
        <v>23</v>
      </c>
      <c r="B15" s="3" t="e">
        <f>1/(B14/30860000000000000000)/31500000</f>
        <v>#DIV/0!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atitus</cp:lastModifiedBy>
  <dcterms:created xsi:type="dcterms:W3CDTF">2002-12-03T14:42:23Z</dcterms:created>
  <dcterms:modified xsi:type="dcterms:W3CDTF">2003-02-18T19:55:50Z</dcterms:modified>
  <cp:category/>
  <cp:version/>
  <cp:contentType/>
  <cp:contentStatus/>
</cp:coreProperties>
</file>